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4 Práce\_zakázky\201902-011 - OBJEKT Č.P. 10 V PŘÍLUCE (Drahoš)\Rozpočet\2020 12 05\"/>
    </mc:Choice>
  </mc:AlternateContent>
  <bookViews>
    <workbookView xWindow="0" yWindow="0" windowWidth="0" windowHeight="0"/>
  </bookViews>
  <sheets>
    <sheet name="Rekapitulace stavby" sheetId="1" r:id="rId1"/>
    <sheet name="D1.1 - Architektonicko st..." sheetId="2" r:id="rId2"/>
    <sheet name="D1.2.1 - Zdravotně techni..." sheetId="3" r:id="rId3"/>
    <sheet name="D1.2.2 - Zařízení pro vyt..." sheetId="4" r:id="rId4"/>
    <sheet name="D1.2.4 - Elektroinstalace..." sheetId="5" r:id="rId5"/>
    <sheet name="D1.2.5 - Elektroinstalace..." sheetId="6" r:id="rId6"/>
    <sheet name="D1.2.6 - Elektroinstalace..." sheetId="7" r:id="rId7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'D1.1 - Architektonicko st...'!$C$150:$K$1024</definedName>
    <definedName name="_xlnm.Print_Area" localSheetId="1">'D1.1 - Architektonicko st...'!$C$4:$J$76,'D1.1 - Architektonicko st...'!$C$82:$J$132,'D1.1 - Architektonicko st...'!$C$138:$K$1024</definedName>
    <definedName name="_xlnm.Print_Titles" localSheetId="1">'D1.1 - Architektonicko st...'!$150:$150</definedName>
    <definedName name="_xlnm._FilterDatabase" localSheetId="2" hidden="1">'D1.2.1 - Zdravotně techni...'!$C$142:$K$346</definedName>
    <definedName name="_xlnm.Print_Area" localSheetId="2">'D1.2.1 - Zdravotně techni...'!$C$4:$J$76,'D1.2.1 - Zdravotně techni...'!$C$82:$J$122,'D1.2.1 - Zdravotně techni...'!$C$128:$K$346</definedName>
    <definedName name="_xlnm.Print_Titles" localSheetId="2">'D1.2.1 - Zdravotně techni...'!$142:$142</definedName>
    <definedName name="_xlnm._FilterDatabase" localSheetId="3" hidden="1">'D1.2.2 - Zařízení pro vyt...'!$C$140:$K$230</definedName>
    <definedName name="_xlnm.Print_Area" localSheetId="3">'D1.2.2 - Zařízení pro vyt...'!$C$4:$J$76,'D1.2.2 - Zařízení pro vyt...'!$C$82:$J$120,'D1.2.2 - Zařízení pro vyt...'!$C$126:$K$230</definedName>
    <definedName name="_xlnm.Print_Titles" localSheetId="3">'D1.2.2 - Zařízení pro vyt...'!$140:$140</definedName>
    <definedName name="_xlnm._FilterDatabase" localSheetId="4" hidden="1">'D1.2.4 - Elektroinstalace...'!$C$134:$K$207</definedName>
    <definedName name="_xlnm.Print_Area" localSheetId="4">'D1.2.4 - Elektroinstalace...'!$C$4:$J$76,'D1.2.4 - Elektroinstalace...'!$C$82:$J$114,'D1.2.4 - Elektroinstalace...'!$C$120:$K$207</definedName>
    <definedName name="_xlnm.Print_Titles" localSheetId="4">'D1.2.4 - Elektroinstalace...'!$134:$134</definedName>
    <definedName name="_xlnm._FilterDatabase" localSheetId="5" hidden="1">'D1.2.5 - Elektroinstalace...'!$C$133:$K$265</definedName>
    <definedName name="_xlnm.Print_Area" localSheetId="5">'D1.2.5 - Elektroinstalace...'!$C$4:$J$76,'D1.2.5 - Elektroinstalace...'!$C$82:$J$113,'D1.2.5 - Elektroinstalace...'!$C$119:$K$265</definedName>
    <definedName name="_xlnm.Print_Titles" localSheetId="5">'D1.2.5 - Elektroinstalace...'!$133:$133</definedName>
    <definedName name="_xlnm._FilterDatabase" localSheetId="6" hidden="1">'D1.2.6 - Elektroinstalace...'!$C$131:$K$170</definedName>
    <definedName name="_xlnm.Print_Area" localSheetId="6">'D1.2.6 - Elektroinstalace...'!$C$4:$J$76,'D1.2.6 - Elektroinstalace...'!$C$82:$J$111,'D1.2.6 - Elektroinstalace...'!$C$117:$K$170</definedName>
    <definedName name="_xlnm.Print_Titles" localSheetId="6">'D1.2.6 - Elektroinstalace...'!$131:$131</definedName>
  </definedNames>
  <calcPr/>
</workbook>
</file>

<file path=xl/calcChain.xml><?xml version="1.0" encoding="utf-8"?>
<calcChain xmlns="http://schemas.openxmlformats.org/spreadsheetml/2006/main">
  <c i="7" l="1" r="J41"/>
  <c r="J40"/>
  <c i="1" r="AY101"/>
  <c i="7" r="J39"/>
  <c i="1" r="AX101"/>
  <c i="7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F126"/>
  <c r="E124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J93"/>
  <c r="F91"/>
  <c r="E89"/>
  <c r="J26"/>
  <c r="E26"/>
  <c r="J129"/>
  <c r="J25"/>
  <c r="J20"/>
  <c r="E20"/>
  <c r="F129"/>
  <c r="J19"/>
  <c r="J17"/>
  <c r="E17"/>
  <c r="F128"/>
  <c r="J16"/>
  <c r="J14"/>
  <c r="J126"/>
  <c r="E7"/>
  <c r="E85"/>
  <c i="6" r="J41"/>
  <c r="J40"/>
  <c i="1" r="AY100"/>
  <c i="6" r="J39"/>
  <c i="1" r="AX100"/>
  <c i="6"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F128"/>
  <c r="E126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F91"/>
  <c r="E89"/>
  <c r="J26"/>
  <c r="E26"/>
  <c r="J94"/>
  <c r="J25"/>
  <c r="J23"/>
  <c r="E23"/>
  <c r="J130"/>
  <c r="J22"/>
  <c r="J20"/>
  <c r="E20"/>
  <c r="F131"/>
  <c r="J19"/>
  <c r="J17"/>
  <c r="E17"/>
  <c r="F130"/>
  <c r="J16"/>
  <c r="J14"/>
  <c r="J91"/>
  <c r="E7"/>
  <c r="E122"/>
  <c i="5" r="J41"/>
  <c r="J40"/>
  <c i="1" r="AY99"/>
  <c i="5" r="J39"/>
  <c i="1" r="AX99"/>
  <c i="5"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2"/>
  <c r="F129"/>
  <c r="E127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F91"/>
  <c r="E89"/>
  <c r="J23"/>
  <c r="E23"/>
  <c r="J93"/>
  <c r="J22"/>
  <c r="J20"/>
  <c r="E20"/>
  <c r="F132"/>
  <c r="J19"/>
  <c r="J17"/>
  <c r="E17"/>
  <c r="F131"/>
  <c r="J16"/>
  <c r="J14"/>
  <c r="J129"/>
  <c r="E7"/>
  <c r="E123"/>
  <c i="4" r="J178"/>
  <c r="J41"/>
  <c r="J40"/>
  <c i="1" r="AY98"/>
  <c i="4" r="J39"/>
  <c i="1" r="AX98"/>
  <c i="4"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4"/>
  <c r="BH194"/>
  <c r="BG194"/>
  <c r="BF194"/>
  <c r="T194"/>
  <c r="R194"/>
  <c r="P194"/>
  <c r="BI187"/>
  <c r="BH187"/>
  <c r="BG187"/>
  <c r="BF187"/>
  <c r="T187"/>
  <c r="R187"/>
  <c r="P187"/>
  <c r="BI180"/>
  <c r="BH180"/>
  <c r="BG180"/>
  <c r="BF180"/>
  <c r="T180"/>
  <c r="R180"/>
  <c r="P180"/>
  <c r="J105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J138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4"/>
  <c r="F91"/>
  <c r="E89"/>
  <c r="J23"/>
  <c r="E23"/>
  <c r="J93"/>
  <c r="J22"/>
  <c r="J20"/>
  <c r="E20"/>
  <c r="F138"/>
  <c r="J19"/>
  <c r="J17"/>
  <c r="E17"/>
  <c r="F137"/>
  <c r="J16"/>
  <c r="J14"/>
  <c r="J135"/>
  <c r="E7"/>
  <c r="E129"/>
  <c i="3" r="J41"/>
  <c r="J40"/>
  <c i="1" r="AY97"/>
  <c i="3" r="J39"/>
  <c i="1" r="AX97"/>
  <c i="3"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1"/>
  <c r="BH191"/>
  <c r="BG191"/>
  <c r="BF191"/>
  <c r="T191"/>
  <c r="R191"/>
  <c r="P191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J140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J94"/>
  <c r="F91"/>
  <c r="E89"/>
  <c r="J23"/>
  <c r="E23"/>
  <c r="J93"/>
  <c r="J22"/>
  <c r="J20"/>
  <c r="E20"/>
  <c r="F140"/>
  <c r="J19"/>
  <c r="J17"/>
  <c r="E17"/>
  <c r="F93"/>
  <c r="J16"/>
  <c r="J14"/>
  <c r="J137"/>
  <c r="E7"/>
  <c r="E131"/>
  <c i="2" r="J851"/>
  <c r="J39"/>
  <c r="J38"/>
  <c i="1" r="AY95"/>
  <c i="2" r="J37"/>
  <c i="1" r="AX95"/>
  <c i="2" r="BI1024"/>
  <c r="BH1024"/>
  <c r="BG1024"/>
  <c r="BF1024"/>
  <c r="T1024"/>
  <c r="R1024"/>
  <c r="P1024"/>
  <c r="BI1000"/>
  <c r="BH1000"/>
  <c r="BG1000"/>
  <c r="BF1000"/>
  <c r="T1000"/>
  <c r="R1000"/>
  <c r="P1000"/>
  <c r="BI981"/>
  <c r="BH981"/>
  <c r="BG981"/>
  <c r="BF981"/>
  <c r="T981"/>
  <c r="R981"/>
  <c r="P981"/>
  <c r="BI969"/>
  <c r="BH969"/>
  <c r="BG969"/>
  <c r="BF969"/>
  <c r="T969"/>
  <c r="R969"/>
  <c r="P969"/>
  <c r="BI950"/>
  <c r="BH950"/>
  <c r="BG950"/>
  <c r="BF950"/>
  <c r="T950"/>
  <c r="R950"/>
  <c r="P950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2"/>
  <c r="BH932"/>
  <c r="BG932"/>
  <c r="BF932"/>
  <c r="T932"/>
  <c r="R932"/>
  <c r="P932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3"/>
  <c r="BH913"/>
  <c r="BG913"/>
  <c r="BF913"/>
  <c r="T913"/>
  <c r="R913"/>
  <c r="P913"/>
  <c r="BI911"/>
  <c r="BH911"/>
  <c r="BG911"/>
  <c r="BF911"/>
  <c r="T911"/>
  <c r="R911"/>
  <c r="P911"/>
  <c r="BI907"/>
  <c r="BH907"/>
  <c r="BG907"/>
  <c r="BF907"/>
  <c r="T907"/>
  <c r="R907"/>
  <c r="P907"/>
  <c r="BI905"/>
  <c r="BH905"/>
  <c r="BG905"/>
  <c r="BF905"/>
  <c r="T905"/>
  <c r="R905"/>
  <c r="P905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7"/>
  <c r="BH887"/>
  <c r="BG887"/>
  <c r="BF887"/>
  <c r="T887"/>
  <c r="R887"/>
  <c r="P887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8"/>
  <c r="BH878"/>
  <c r="BG878"/>
  <c r="BF878"/>
  <c r="T878"/>
  <c r="R878"/>
  <c r="P878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J114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4"/>
  <c r="BH834"/>
  <c r="BG834"/>
  <c r="BF834"/>
  <c r="T834"/>
  <c r="R834"/>
  <c r="P834"/>
  <c r="BI832"/>
  <c r="BH832"/>
  <c r="BG832"/>
  <c r="BF832"/>
  <c r="T832"/>
  <c r="R832"/>
  <c r="P832"/>
  <c r="BI821"/>
  <c r="BH821"/>
  <c r="BG821"/>
  <c r="BF821"/>
  <c r="T821"/>
  <c r="R821"/>
  <c r="P821"/>
  <c r="BI819"/>
  <c r="BH819"/>
  <c r="BG819"/>
  <c r="BF819"/>
  <c r="T819"/>
  <c r="R819"/>
  <c r="P819"/>
  <c r="BI808"/>
  <c r="BH808"/>
  <c r="BG808"/>
  <c r="BF808"/>
  <c r="T808"/>
  <c r="R808"/>
  <c r="P808"/>
  <c r="BI797"/>
  <c r="BH797"/>
  <c r="BG797"/>
  <c r="BF797"/>
  <c r="T797"/>
  <c r="R797"/>
  <c r="P797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2"/>
  <c r="BH762"/>
  <c r="BG762"/>
  <c r="BF762"/>
  <c r="T762"/>
  <c r="R762"/>
  <c r="P762"/>
  <c r="BI760"/>
  <c r="BH760"/>
  <c r="BG760"/>
  <c r="BF760"/>
  <c r="T760"/>
  <c r="R760"/>
  <c r="P760"/>
  <c r="BI759"/>
  <c r="BH759"/>
  <c r="BG759"/>
  <c r="BF759"/>
  <c r="T759"/>
  <c r="R759"/>
  <c r="P759"/>
  <c r="BI757"/>
  <c r="BH757"/>
  <c r="BG757"/>
  <c r="BF757"/>
  <c r="T757"/>
  <c r="T756"/>
  <c r="R757"/>
  <c r="R756"/>
  <c r="P757"/>
  <c r="P756"/>
  <c r="BI755"/>
  <c r="BH755"/>
  <c r="BG755"/>
  <c r="BF755"/>
  <c r="T755"/>
  <c r="R755"/>
  <c r="P755"/>
  <c r="BI751"/>
  <c r="BH751"/>
  <c r="BG751"/>
  <c r="BF751"/>
  <c r="T751"/>
  <c r="R751"/>
  <c r="P751"/>
  <c r="BI749"/>
  <c r="BH749"/>
  <c r="BG749"/>
  <c r="BF749"/>
  <c r="T749"/>
  <c r="R749"/>
  <c r="P749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1"/>
  <c r="BH731"/>
  <c r="BG731"/>
  <c r="BF731"/>
  <c r="T731"/>
  <c r="R731"/>
  <c r="P731"/>
  <c r="BI724"/>
  <c r="BH724"/>
  <c r="BG724"/>
  <c r="BF724"/>
  <c r="T724"/>
  <c r="R724"/>
  <c r="P724"/>
  <c r="BI722"/>
  <c r="BH722"/>
  <c r="BG722"/>
  <c r="BF722"/>
  <c r="T722"/>
  <c r="R722"/>
  <c r="P722"/>
  <c r="BI717"/>
  <c r="BH717"/>
  <c r="BG717"/>
  <c r="BF717"/>
  <c r="T717"/>
  <c r="R717"/>
  <c r="P717"/>
  <c r="BI714"/>
  <c r="BH714"/>
  <c r="BG714"/>
  <c r="BF714"/>
  <c r="T714"/>
  <c r="R714"/>
  <c r="P714"/>
  <c r="BI712"/>
  <c r="BH712"/>
  <c r="BG712"/>
  <c r="BF712"/>
  <c r="T712"/>
  <c r="R712"/>
  <c r="P712"/>
  <c r="BI709"/>
  <c r="BH709"/>
  <c r="BG709"/>
  <c r="BF709"/>
  <c r="T709"/>
  <c r="R709"/>
  <c r="P709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T700"/>
  <c r="R701"/>
  <c r="R700"/>
  <c r="P701"/>
  <c r="P700"/>
  <c r="BI699"/>
  <c r="BH699"/>
  <c r="BG699"/>
  <c r="BF699"/>
  <c r="T699"/>
  <c r="R699"/>
  <c r="P699"/>
  <c r="BI698"/>
  <c r="BH698"/>
  <c r="BG698"/>
  <c r="BF698"/>
  <c r="T698"/>
  <c r="R698"/>
  <c r="P698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2"/>
  <c r="BH692"/>
  <c r="BG692"/>
  <c r="BF692"/>
  <c r="T692"/>
  <c r="R692"/>
  <c r="P692"/>
  <c r="BI687"/>
  <c r="BH687"/>
  <c r="BG687"/>
  <c r="BF687"/>
  <c r="T687"/>
  <c r="R687"/>
  <c r="P687"/>
  <c r="BI673"/>
  <c r="BH673"/>
  <c r="BG673"/>
  <c r="BF673"/>
  <c r="T673"/>
  <c r="R673"/>
  <c r="P673"/>
  <c r="BI663"/>
  <c r="BH663"/>
  <c r="BG663"/>
  <c r="BF663"/>
  <c r="T663"/>
  <c r="R663"/>
  <c r="P663"/>
  <c r="BI659"/>
  <c r="BH659"/>
  <c r="BG659"/>
  <c r="BF659"/>
  <c r="T659"/>
  <c r="R659"/>
  <c r="P659"/>
  <c r="BI643"/>
  <c r="BH643"/>
  <c r="BG643"/>
  <c r="BF643"/>
  <c r="T643"/>
  <c r="R643"/>
  <c r="P643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1"/>
  <c r="BH581"/>
  <c r="BG581"/>
  <c r="BF581"/>
  <c r="T581"/>
  <c r="R581"/>
  <c r="P581"/>
  <c r="BI579"/>
  <c r="BH579"/>
  <c r="BG579"/>
  <c r="BF579"/>
  <c r="T579"/>
  <c r="R579"/>
  <c r="P579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28"/>
  <c r="BH528"/>
  <c r="BG528"/>
  <c r="BF528"/>
  <c r="T528"/>
  <c r="R528"/>
  <c r="P528"/>
  <c r="BI506"/>
  <c r="BH506"/>
  <c r="BG506"/>
  <c r="BF506"/>
  <c r="T506"/>
  <c r="R506"/>
  <c r="P506"/>
  <c r="BI504"/>
  <c r="BH504"/>
  <c r="BG504"/>
  <c r="BF504"/>
  <c r="T504"/>
  <c r="R504"/>
  <c r="P504"/>
  <c r="BI455"/>
  <c r="BH455"/>
  <c r="BG455"/>
  <c r="BF455"/>
  <c r="T455"/>
  <c r="R455"/>
  <c r="P455"/>
  <c r="BI453"/>
  <c r="BH453"/>
  <c r="BG453"/>
  <c r="BF453"/>
  <c r="T453"/>
  <c r="R453"/>
  <c r="P453"/>
  <c r="BI428"/>
  <c r="BH428"/>
  <c r="BG428"/>
  <c r="BF428"/>
  <c r="T428"/>
  <c r="R428"/>
  <c r="P428"/>
  <c r="BI405"/>
  <c r="BH405"/>
  <c r="BG405"/>
  <c r="BF405"/>
  <c r="T405"/>
  <c r="R405"/>
  <c r="P405"/>
  <c r="BI356"/>
  <c r="BH356"/>
  <c r="BG356"/>
  <c r="BF356"/>
  <c r="T356"/>
  <c r="R356"/>
  <c r="P356"/>
  <c r="BI338"/>
  <c r="BH338"/>
  <c r="BG338"/>
  <c r="BF338"/>
  <c r="T338"/>
  <c r="R338"/>
  <c r="P338"/>
  <c r="BI324"/>
  <c r="BH324"/>
  <c r="BG324"/>
  <c r="BF324"/>
  <c r="T324"/>
  <c r="R324"/>
  <c r="P324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59"/>
  <c r="BH259"/>
  <c r="BG259"/>
  <c r="BF259"/>
  <c r="T259"/>
  <c r="R259"/>
  <c r="P259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J148"/>
  <c r="J147"/>
  <c r="F145"/>
  <c r="E143"/>
  <c r="BI130"/>
  <c r="BH130"/>
  <c r="BG130"/>
  <c r="BF130"/>
  <c r="BI129"/>
  <c r="BH129"/>
  <c r="BG129"/>
  <c r="BF129"/>
  <c r="BE129"/>
  <c r="BI128"/>
  <c r="BH128"/>
  <c r="BG128"/>
  <c r="BF128"/>
  <c r="BE128"/>
  <c r="BI127"/>
  <c r="BH127"/>
  <c r="BG127"/>
  <c r="BF127"/>
  <c r="BE127"/>
  <c r="BI126"/>
  <c r="BH126"/>
  <c r="BG126"/>
  <c r="BF126"/>
  <c r="BE126"/>
  <c r="BI125"/>
  <c r="BH125"/>
  <c r="BG125"/>
  <c r="BF125"/>
  <c r="BE125"/>
  <c r="J92"/>
  <c r="J91"/>
  <c r="F89"/>
  <c r="E87"/>
  <c r="J18"/>
  <c r="E18"/>
  <c r="F148"/>
  <c r="J17"/>
  <c r="J15"/>
  <c r="E15"/>
  <c r="F91"/>
  <c r="J14"/>
  <c r="J12"/>
  <c r="J145"/>
  <c r="E7"/>
  <c r="E141"/>
  <c i="1" r="L90"/>
  <c r="AM90"/>
  <c r="AM89"/>
  <c r="L89"/>
  <c r="AM87"/>
  <c r="L87"/>
  <c r="L85"/>
  <c r="L84"/>
  <c i="7" r="J170"/>
  <c r="BK169"/>
  <c r="BK168"/>
  <c r="BK166"/>
  <c r="BK165"/>
  <c r="BK164"/>
  <c r="BK159"/>
  <c r="BK149"/>
  <c r="J147"/>
  <c r="J144"/>
  <c r="BK142"/>
  <c r="J138"/>
  <c r="J136"/>
  <c r="J135"/>
  <c i="6" r="BK265"/>
  <c r="BK264"/>
  <c r="J262"/>
  <c r="J261"/>
  <c r="J257"/>
  <c r="J255"/>
  <c r="BK253"/>
  <c r="J252"/>
  <c r="J251"/>
  <c r="J247"/>
  <c r="BK243"/>
  <c r="J238"/>
  <c r="J234"/>
  <c r="BK232"/>
  <c r="J230"/>
  <c r="BK227"/>
  <c r="BK224"/>
  <c r="BK216"/>
  <c r="J215"/>
  <c r="J214"/>
  <c r="BK213"/>
  <c r="BK211"/>
  <c r="J210"/>
  <c r="BK207"/>
  <c r="J206"/>
  <c r="BK203"/>
  <c r="J202"/>
  <c r="J201"/>
  <c r="BK197"/>
  <c r="BK195"/>
  <c r="J194"/>
  <c r="J192"/>
  <c r="J191"/>
  <c r="J190"/>
  <c r="J189"/>
  <c r="BK188"/>
  <c r="J187"/>
  <c r="J186"/>
  <c r="BK184"/>
  <c r="J183"/>
  <c r="BK182"/>
  <c i="3" r="J212"/>
  <c r="BK211"/>
  <c r="BK193"/>
  <c r="J191"/>
  <c r="J174"/>
  <c r="J172"/>
  <c r="BK171"/>
  <c r="J170"/>
  <c r="BK165"/>
  <c r="J162"/>
  <c r="J155"/>
  <c r="BK149"/>
  <c i="2" r="J1024"/>
  <c r="J1000"/>
  <c r="BK981"/>
  <c r="J947"/>
  <c r="J927"/>
  <c r="J923"/>
  <c r="J917"/>
  <c r="BK904"/>
  <c r="BK902"/>
  <c r="J896"/>
  <c r="J894"/>
  <c r="BK892"/>
  <c r="BK888"/>
  <c r="BK885"/>
  <c r="J882"/>
  <c r="J878"/>
  <c r="BK874"/>
  <c r="BK872"/>
  <c r="J871"/>
  <c r="J870"/>
  <c r="J869"/>
  <c r="BK866"/>
  <c r="J865"/>
  <c r="J859"/>
  <c r="BK854"/>
  <c r="BK853"/>
  <c r="BK850"/>
  <c r="J846"/>
  <c r="J842"/>
  <c r="J838"/>
  <c r="J834"/>
  <c r="J797"/>
  <c r="BK782"/>
  <c r="BK772"/>
  <c r="BK770"/>
  <c r="BK760"/>
  <c r="BK745"/>
  <c r="J741"/>
  <c r="J735"/>
  <c r="BK731"/>
  <c r="BK724"/>
  <c r="J704"/>
  <c r="J692"/>
  <c r="BK673"/>
  <c r="J659"/>
  <c r="J598"/>
  <c r="J596"/>
  <c r="BK579"/>
  <c r="J572"/>
  <c r="J570"/>
  <c r="J569"/>
  <c r="J557"/>
  <c r="J550"/>
  <c r="J543"/>
  <c r="BK453"/>
  <c r="BK306"/>
  <c r="J303"/>
  <c r="J300"/>
  <c r="J292"/>
  <c r="BK288"/>
  <c r="BK286"/>
  <c r="J284"/>
  <c r="J279"/>
  <c r="J273"/>
  <c r="BK269"/>
  <c r="J267"/>
  <c r="J264"/>
  <c r="J259"/>
  <c r="J233"/>
  <c r="J229"/>
  <c r="BK224"/>
  <c r="BK219"/>
  <c r="BK204"/>
  <c r="BK198"/>
  <c r="BK181"/>
  <c r="J175"/>
  <c r="BK173"/>
  <c r="BK158"/>
  <c i="7" r="BK170"/>
  <c r="J168"/>
  <c r="J167"/>
  <c r="J164"/>
  <c r="J163"/>
  <c r="J162"/>
  <c r="J161"/>
  <c r="J160"/>
  <c r="BK158"/>
  <c r="BK157"/>
  <c r="BK156"/>
  <c r="J155"/>
  <c r="J154"/>
  <c r="BK153"/>
  <c r="J153"/>
  <c r="J152"/>
  <c r="BK151"/>
  <c r="BK150"/>
  <c r="J149"/>
  <c r="J148"/>
  <c r="BK147"/>
  <c r="BK146"/>
  <c r="J145"/>
  <c r="BK144"/>
  <c r="BK143"/>
  <c r="J142"/>
  <c r="J141"/>
  <c r="BK140"/>
  <c r="J139"/>
  <c r="BK134"/>
  <c i="6" r="J263"/>
  <c r="BK262"/>
  <c r="BK260"/>
  <c r="J259"/>
  <c r="BK258"/>
  <c r="J256"/>
  <c r="J249"/>
  <c r="J246"/>
  <c r="BK245"/>
  <c r="J244"/>
  <c r="BK242"/>
  <c r="J241"/>
  <c r="BK240"/>
  <c r="BK237"/>
  <c r="J236"/>
  <c r="BK234"/>
  <c r="BK233"/>
  <c r="BK230"/>
  <c r="J229"/>
  <c r="BK226"/>
  <c r="BK225"/>
  <c r="J224"/>
  <c r="BK223"/>
  <c r="BK222"/>
  <c r="BK221"/>
  <c r="BK219"/>
  <c r="BK218"/>
  <c r="J217"/>
  <c r="BK214"/>
  <c r="BK210"/>
  <c r="BK209"/>
  <c r="BK208"/>
  <c r="J207"/>
  <c r="BK204"/>
  <c r="J199"/>
  <c r="BK193"/>
  <c r="BK192"/>
  <c r="BK190"/>
  <c r="J188"/>
  <c r="J185"/>
  <c r="BK183"/>
  <c r="BK181"/>
  <c r="BK180"/>
  <c r="BK172"/>
  <c r="BK171"/>
  <c r="BK170"/>
  <c r="J170"/>
  <c r="BK168"/>
  <c r="BK167"/>
  <c r="J167"/>
  <c r="BK166"/>
  <c r="J165"/>
  <c r="J164"/>
  <c r="BK163"/>
  <c r="BK162"/>
  <c r="J161"/>
  <c r="BK160"/>
  <c r="BK159"/>
  <c r="BK158"/>
  <c r="J157"/>
  <c r="BK156"/>
  <c r="J155"/>
  <c r="J154"/>
  <c r="J153"/>
  <c r="J151"/>
  <c r="BK150"/>
  <c r="BK147"/>
  <c r="BK146"/>
  <c r="J143"/>
  <c r="J142"/>
  <c r="J141"/>
  <c r="BK136"/>
  <c i="5" r="BK207"/>
  <c r="BK204"/>
  <c r="BK203"/>
  <c r="BK197"/>
  <c r="J196"/>
  <c r="J195"/>
  <c r="J185"/>
  <c r="J184"/>
  <c r="BK183"/>
  <c r="BK182"/>
  <c r="J176"/>
  <c r="J175"/>
  <c r="J174"/>
  <c r="BK172"/>
  <c r="J172"/>
  <c r="BK171"/>
  <c r="BK170"/>
  <c r="BK169"/>
  <c r="J168"/>
  <c r="BK167"/>
  <c r="J165"/>
  <c r="J163"/>
  <c r="BK162"/>
  <c r="J161"/>
  <c r="BK160"/>
  <c r="BK158"/>
  <c r="J157"/>
  <c r="BK156"/>
  <c r="BK155"/>
  <c r="J154"/>
  <c r="J153"/>
  <c r="BK151"/>
  <c r="BK150"/>
  <c r="J145"/>
  <c r="J143"/>
  <c r="BK142"/>
  <c r="BK141"/>
  <c r="BK140"/>
  <c i="4" r="BK229"/>
  <c r="J227"/>
  <c r="BK226"/>
  <c r="J225"/>
  <c r="J221"/>
  <c r="J216"/>
  <c r="BK213"/>
  <c r="BK211"/>
  <c r="BK208"/>
  <c r="BK202"/>
  <c r="BK194"/>
  <c r="BK180"/>
  <c r="BK175"/>
  <c r="J174"/>
  <c r="J173"/>
  <c r="J168"/>
  <c r="J164"/>
  <c r="BK158"/>
  <c r="J154"/>
  <c r="BK152"/>
  <c r="BK150"/>
  <c r="J146"/>
  <c i="3" r="BK344"/>
  <c r="BK340"/>
  <c r="BK337"/>
  <c r="BK336"/>
  <c r="J334"/>
  <c r="J333"/>
  <c r="BK332"/>
  <c r="J330"/>
  <c r="J329"/>
  <c r="J325"/>
  <c r="BK324"/>
  <c r="J323"/>
  <c r="BK320"/>
  <c r="J318"/>
  <c r="J317"/>
  <c r="BK315"/>
  <c r="J313"/>
  <c r="J311"/>
  <c r="J308"/>
  <c r="J306"/>
  <c r="J300"/>
  <c r="BK298"/>
  <c r="J292"/>
  <c r="J289"/>
  <c r="BK285"/>
  <c r="BK283"/>
  <c r="BK279"/>
  <c r="J275"/>
  <c r="J273"/>
  <c r="BK271"/>
  <c r="J269"/>
  <c r="BK268"/>
  <c r="J268"/>
  <c r="J266"/>
  <c r="BK264"/>
  <c r="J262"/>
  <c r="J255"/>
  <c r="BK253"/>
  <c r="J253"/>
  <c r="BK252"/>
  <c r="J251"/>
  <c r="J250"/>
  <c r="J248"/>
  <c r="BK247"/>
  <c r="J244"/>
  <c r="J243"/>
  <c r="BK241"/>
  <c r="J241"/>
  <c r="J239"/>
  <c r="J237"/>
  <c r="J236"/>
  <c r="BK234"/>
  <c r="J229"/>
  <c r="J228"/>
  <c r="BK221"/>
  <c r="J216"/>
  <c r="BK214"/>
  <c r="BK196"/>
  <c r="J193"/>
  <c r="BK174"/>
  <c r="BK155"/>
  <c i="2" r="BK1024"/>
  <c r="BK969"/>
  <c r="BK947"/>
  <c r="BK941"/>
  <c r="J932"/>
  <c r="J925"/>
  <c r="J921"/>
  <c r="J919"/>
  <c r="J913"/>
  <c r="BK905"/>
  <c r="J900"/>
  <c r="BK898"/>
  <c r="BK887"/>
  <c r="BK886"/>
  <c r="J885"/>
  <c r="BK884"/>
  <c r="BK881"/>
  <c r="J879"/>
  <c r="BK878"/>
  <c r="J877"/>
  <c r="BK876"/>
  <c r="BK875"/>
  <c r="J873"/>
  <c r="BK870"/>
  <c r="J864"/>
  <c r="BK863"/>
  <c r="BK861"/>
  <c r="BK848"/>
  <c r="BK821"/>
  <c r="J776"/>
  <c r="J772"/>
  <c r="J766"/>
  <c r="J759"/>
  <c r="J738"/>
  <c r="BK712"/>
  <c r="BK698"/>
  <c r="BK695"/>
  <c r="BK643"/>
  <c r="BK598"/>
  <c r="J581"/>
  <c r="BK572"/>
  <c r="BK571"/>
  <c r="BK550"/>
  <c r="BK548"/>
  <c r="BK539"/>
  <c r="J536"/>
  <c r="J533"/>
  <c r="BK528"/>
  <c r="J506"/>
  <c r="J504"/>
  <c r="J405"/>
  <c r="BK356"/>
  <c r="BK338"/>
  <c r="BK295"/>
  <c r="BK292"/>
  <c r="J288"/>
  <c r="BK277"/>
  <c r="BK271"/>
  <c r="J269"/>
  <c r="BK264"/>
  <c r="J237"/>
  <c r="J219"/>
  <c r="BK211"/>
  <c r="J209"/>
  <c r="J184"/>
  <c r="J177"/>
  <c r="J158"/>
  <c i="7" r="J169"/>
  <c r="BK167"/>
  <c r="J166"/>
  <c r="J165"/>
  <c r="BK163"/>
  <c r="BK161"/>
  <c r="BK160"/>
  <c r="J159"/>
  <c r="J158"/>
  <c r="J157"/>
  <c r="J156"/>
  <c r="BK155"/>
  <c r="BK154"/>
  <c r="BK152"/>
  <c r="J151"/>
  <c r="J150"/>
  <c r="BK148"/>
  <c r="J146"/>
  <c r="BK145"/>
  <c r="J143"/>
  <c r="BK141"/>
  <c r="J140"/>
  <c r="BK139"/>
  <c r="BK138"/>
  <c r="BK136"/>
  <c r="BK135"/>
  <c r="J134"/>
  <c i="6" r="J265"/>
  <c r="J264"/>
  <c r="BK263"/>
  <c r="BK256"/>
  <c r="BK255"/>
  <c r="BK254"/>
  <c r="J253"/>
  <c r="BK252"/>
  <c r="BK250"/>
  <c r="BK249"/>
  <c r="J248"/>
  <c r="BK247"/>
  <c r="J245"/>
  <c r="J242"/>
  <c r="BK241"/>
  <c r="J239"/>
  <c r="J235"/>
  <c r="J233"/>
  <c r="J231"/>
  <c r="BK229"/>
  <c r="BK228"/>
  <c r="J226"/>
  <c r="J223"/>
  <c r="J220"/>
  <c r="J219"/>
  <c r="J218"/>
  <c r="BK217"/>
  <c r="J216"/>
  <c r="J212"/>
  <c r="J209"/>
  <c r="BK206"/>
  <c r="BK205"/>
  <c r="J204"/>
  <c r="J203"/>
  <c r="BK201"/>
  <c r="J200"/>
  <c r="BK198"/>
  <c r="J196"/>
  <c r="J195"/>
  <c r="BK191"/>
  <c r="BK189"/>
  <c r="BK186"/>
  <c r="J182"/>
  <c r="J181"/>
  <c r="J180"/>
  <c r="BK179"/>
  <c r="J179"/>
  <c r="BK178"/>
  <c r="J178"/>
  <c r="BK177"/>
  <c r="J177"/>
  <c r="BK176"/>
  <c r="J176"/>
  <c r="BK175"/>
  <c r="J175"/>
  <c r="BK174"/>
  <c r="J174"/>
  <c r="BK173"/>
  <c r="J173"/>
  <c r="J172"/>
  <c r="J171"/>
  <c r="BK169"/>
  <c r="J169"/>
  <c r="J168"/>
  <c r="J166"/>
  <c r="BK165"/>
  <c r="BK164"/>
  <c r="J163"/>
  <c r="J162"/>
  <c r="BK161"/>
  <c r="J160"/>
  <c r="J159"/>
  <c r="J158"/>
  <c r="BK157"/>
  <c r="J156"/>
  <c r="BK155"/>
  <c r="BK153"/>
  <c r="J148"/>
  <c r="J147"/>
  <c r="J145"/>
  <c r="BK144"/>
  <c i="5" r="J206"/>
  <c r="J205"/>
  <c r="J204"/>
  <c r="J203"/>
  <c r="J202"/>
  <c r="BK201"/>
  <c r="BK199"/>
  <c r="J197"/>
  <c r="BK195"/>
  <c r="J192"/>
  <c r="BK191"/>
  <c r="J187"/>
  <c r="J186"/>
  <c r="BK185"/>
  <c r="J182"/>
  <c r="BK181"/>
  <c r="J180"/>
  <c r="BK177"/>
  <c r="BK175"/>
  <c r="BK174"/>
  <c r="BK173"/>
  <c r="J173"/>
  <c r="J171"/>
  <c r="J170"/>
  <c r="BK166"/>
  <c r="J159"/>
  <c r="J158"/>
  <c r="BK153"/>
  <c r="J149"/>
  <c r="BK147"/>
  <c r="BK146"/>
  <c r="BK139"/>
  <c r="BK138"/>
  <c r="BK137"/>
  <c i="4" r="BK227"/>
  <c r="J226"/>
  <c r="BK221"/>
  <c r="J220"/>
  <c r="J218"/>
  <c r="BK217"/>
  <c r="BK214"/>
  <c r="J211"/>
  <c r="BK210"/>
  <c r="BK209"/>
  <c r="J208"/>
  <c r="BK206"/>
  <c r="J205"/>
  <c r="BK203"/>
  <c r="BK187"/>
  <c r="BK176"/>
  <c r="BK173"/>
  <c r="J172"/>
  <c r="J167"/>
  <c r="BK166"/>
  <c r="BK163"/>
  <c r="BK155"/>
  <c r="J152"/>
  <c r="BK144"/>
  <c i="3" r="J345"/>
  <c r="J344"/>
  <c r="J342"/>
  <c r="BK339"/>
  <c r="BK338"/>
  <c r="J336"/>
  <c r="J335"/>
  <c r="BK333"/>
  <c r="J332"/>
  <c r="BK328"/>
  <c r="BK325"/>
  <c r="J319"/>
  <c r="BK316"/>
  <c r="BK314"/>
  <c r="J312"/>
  <c r="BK311"/>
  <c r="BK310"/>
  <c r="J309"/>
  <c r="BK308"/>
  <c r="BK304"/>
  <c r="BK300"/>
  <c r="J296"/>
  <c r="BK291"/>
  <c r="J288"/>
  <c r="BK286"/>
  <c r="J281"/>
  <c r="J279"/>
  <c r="BK275"/>
  <c r="J264"/>
  <c r="J233"/>
  <c r="BK231"/>
  <c r="BK230"/>
  <c r="BK229"/>
  <c r="BK228"/>
  <c r="J227"/>
  <c r="BK226"/>
  <c r="J221"/>
  <c r="BK218"/>
  <c r="J214"/>
  <c r="BK212"/>
  <c r="BK169"/>
  <c r="J168"/>
  <c r="BK166"/>
  <c r="BK162"/>
  <c r="BK146"/>
  <c i="2" r="J969"/>
  <c r="J950"/>
  <c r="BK945"/>
  <c r="BK943"/>
  <c r="BK932"/>
  <c r="BK907"/>
  <c r="J898"/>
  <c r="J893"/>
  <c r="J890"/>
  <c r="BK889"/>
  <c r="J887"/>
  <c r="J881"/>
  <c r="BK877"/>
  <c r="J876"/>
  <c r="J875"/>
  <c r="BK873"/>
  <c r="BK869"/>
  <c r="J868"/>
  <c r="BK864"/>
  <c r="J863"/>
  <c r="BK855"/>
  <c r="J853"/>
  <c r="J850"/>
  <c r="BK846"/>
  <c r="BK844"/>
  <c r="BK840"/>
  <c r="J832"/>
  <c r="J821"/>
  <c r="J819"/>
  <c r="BK797"/>
  <c r="J786"/>
  <c r="J784"/>
  <c r="J780"/>
  <c r="BK776"/>
  <c r="J774"/>
  <c r="J770"/>
  <c r="BK766"/>
  <c r="BK759"/>
  <c r="BK757"/>
  <c r="BK755"/>
  <c r="BK751"/>
  <c r="J749"/>
  <c r="BK741"/>
  <c r="J731"/>
  <c r="J722"/>
  <c r="J717"/>
  <c r="BK709"/>
  <c r="BK704"/>
  <c r="J695"/>
  <c r="BK687"/>
  <c r="BK663"/>
  <c r="BK594"/>
  <c r="BK588"/>
  <c r="BK574"/>
  <c r="BK569"/>
  <c r="BK565"/>
  <c r="BK561"/>
  <c r="J552"/>
  <c r="BK543"/>
  <c r="J539"/>
  <c r="BK455"/>
  <c r="J453"/>
  <c r="BK405"/>
  <c r="BK324"/>
  <c r="J306"/>
  <c r="BK290"/>
  <c r="BK284"/>
  <c r="BK279"/>
  <c r="J277"/>
  <c r="J275"/>
  <c r="BK273"/>
  <c r="J271"/>
  <c r="BK229"/>
  <c r="BK205"/>
  <c r="J204"/>
  <c r="BK202"/>
  <c r="J198"/>
  <c r="J181"/>
  <c r="BK175"/>
  <c r="J173"/>
  <c r="J164"/>
  <c i="7" r="BK162"/>
  <c i="6" r="BK261"/>
  <c r="J260"/>
  <c r="BK259"/>
  <c r="J258"/>
  <c r="BK257"/>
  <c r="J254"/>
  <c r="BK251"/>
  <c r="J250"/>
  <c r="BK248"/>
  <c r="BK246"/>
  <c r="BK244"/>
  <c r="J243"/>
  <c r="J240"/>
  <c r="BK239"/>
  <c r="BK238"/>
  <c r="J237"/>
  <c r="BK236"/>
  <c r="BK235"/>
  <c r="J232"/>
  <c r="BK231"/>
  <c r="J228"/>
  <c r="J227"/>
  <c r="J225"/>
  <c r="J222"/>
  <c r="J221"/>
  <c r="BK220"/>
  <c r="BK215"/>
  <c r="J213"/>
  <c r="BK212"/>
  <c r="J211"/>
  <c r="J208"/>
  <c r="J205"/>
  <c r="BK202"/>
  <c r="BK199"/>
  <c r="J198"/>
  <c r="J197"/>
  <c r="BK196"/>
  <c r="BK194"/>
  <c r="J193"/>
  <c r="BK187"/>
  <c r="BK185"/>
  <c r="J184"/>
  <c r="J152"/>
  <c r="J150"/>
  <c r="BK145"/>
  <c r="BK141"/>
  <c r="J137"/>
  <c r="J136"/>
  <c i="5" r="J207"/>
  <c r="BK206"/>
  <c r="BK205"/>
  <c r="BK202"/>
  <c r="J201"/>
  <c r="BK200"/>
  <c r="BK196"/>
  <c r="BK194"/>
  <c r="BK192"/>
  <c r="J191"/>
  <c r="BK190"/>
  <c r="J189"/>
  <c r="BK188"/>
  <c r="BK187"/>
  <c r="BK186"/>
  <c r="BK184"/>
  <c r="BK179"/>
  <c r="BK178"/>
  <c r="J177"/>
  <c r="BK176"/>
  <c r="J169"/>
  <c r="BK168"/>
  <c r="J167"/>
  <c r="J166"/>
  <c r="BK165"/>
  <c r="BK163"/>
  <c r="J162"/>
  <c r="BK161"/>
  <c r="J160"/>
  <c r="BK159"/>
  <c r="BK157"/>
  <c r="J156"/>
  <c r="J155"/>
  <c r="BK154"/>
  <c r="J151"/>
  <c r="BK149"/>
  <c r="J148"/>
  <c r="J147"/>
  <c r="J146"/>
  <c r="BK145"/>
  <c r="J144"/>
  <c r="J142"/>
  <c r="J140"/>
  <c i="4" r="J223"/>
  <c r="BK222"/>
  <c r="BK220"/>
  <c r="BK218"/>
  <c r="BK216"/>
  <c r="J215"/>
  <c r="J209"/>
  <c r="J206"/>
  <c r="BK205"/>
  <c r="J203"/>
  <c r="J202"/>
  <c r="J201"/>
  <c r="J187"/>
  <c r="J171"/>
  <c r="J161"/>
  <c r="BK160"/>
  <c r="BK153"/>
  <c r="J150"/>
  <c r="BK148"/>
  <c r="BK146"/>
  <c r="J144"/>
  <c i="3" r="BK346"/>
  <c r="J343"/>
  <c r="J338"/>
  <c r="BK335"/>
  <c r="BK334"/>
  <c r="BK331"/>
  <c r="BK330"/>
  <c r="BK327"/>
  <c r="BK321"/>
  <c r="BK318"/>
  <c r="J316"/>
  <c r="J310"/>
  <c r="BK309"/>
  <c r="BK306"/>
  <c r="J304"/>
  <c r="BK302"/>
  <c r="J294"/>
  <c r="BK290"/>
  <c r="BK281"/>
  <c r="BK277"/>
  <c r="J277"/>
  <c r="BK273"/>
  <c r="J271"/>
  <c r="BK269"/>
  <c r="BK266"/>
  <c r="J260"/>
  <c r="J252"/>
  <c r="BK250"/>
  <c r="BK248"/>
  <c r="J247"/>
  <c r="BK239"/>
  <c r="BK232"/>
  <c i="2" r="BK1000"/>
  <c r="BK950"/>
  <c r="J945"/>
  <c r="J943"/>
  <c r="BK927"/>
  <c r="BK921"/>
  <c r="BK919"/>
  <c r="J911"/>
  <c r="J907"/>
  <c r="J905"/>
  <c r="BK900"/>
  <c r="J888"/>
  <c r="J886"/>
  <c r="BK883"/>
  <c r="BK882"/>
  <c r="J880"/>
  <c r="BK879"/>
  <c r="BK867"/>
  <c r="J866"/>
  <c r="BK865"/>
  <c r="BK862"/>
  <c r="BK860"/>
  <c r="J855"/>
  <c r="BK842"/>
  <c r="BK838"/>
  <c r="J808"/>
  <c r="J782"/>
  <c r="J768"/>
  <c r="BK762"/>
  <c r="J755"/>
  <c r="J751"/>
  <c r="BK743"/>
  <c r="BK738"/>
  <c r="BK735"/>
  <c r="BK722"/>
  <c r="BK717"/>
  <c r="BK714"/>
  <c r="J712"/>
  <c r="J709"/>
  <c r="J707"/>
  <c r="BK701"/>
  <c r="J699"/>
  <c r="J698"/>
  <c r="BK696"/>
  <c r="BK694"/>
  <c r="J687"/>
  <c r="J673"/>
  <c r="J663"/>
  <c r="BK659"/>
  <c r="BK596"/>
  <c r="J590"/>
  <c r="J588"/>
  <c r="BK586"/>
  <c r="J573"/>
  <c r="BK570"/>
  <c r="J565"/>
  <c r="J548"/>
  <c r="BK545"/>
  <c r="BK536"/>
  <c r="BK533"/>
  <c r="J528"/>
  <c r="J455"/>
  <c r="J428"/>
  <c r="J338"/>
  <c r="J324"/>
  <c r="BK303"/>
  <c r="BK300"/>
  <c r="J297"/>
  <c r="BK233"/>
  <c r="J224"/>
  <c r="J211"/>
  <c r="BK209"/>
  <c r="J205"/>
  <c r="J202"/>
  <c r="J179"/>
  <c r="BK167"/>
  <c r="BK164"/>
  <c r="J154"/>
  <c i="6" r="BK200"/>
  <c r="BK154"/>
  <c r="BK152"/>
  <c r="BK151"/>
  <c r="BK148"/>
  <c r="J146"/>
  <c r="J144"/>
  <c r="BK143"/>
  <c r="BK142"/>
  <c r="BK139"/>
  <c r="J139"/>
  <c r="BK137"/>
  <c i="5" r="J200"/>
  <c r="J199"/>
  <c r="J194"/>
  <c r="J190"/>
  <c r="BK189"/>
  <c r="J188"/>
  <c r="J183"/>
  <c r="J181"/>
  <c r="BK180"/>
  <c r="J179"/>
  <c r="J178"/>
  <c r="J150"/>
  <c r="BK148"/>
  <c r="BK144"/>
  <c r="BK143"/>
  <c r="J141"/>
  <c r="J139"/>
  <c r="J138"/>
  <c r="J137"/>
  <c i="4" r="J229"/>
  <c r="BK225"/>
  <c r="BK223"/>
  <c r="J222"/>
  <c r="J217"/>
  <c r="BK215"/>
  <c r="J214"/>
  <c r="J213"/>
  <c r="J210"/>
  <c r="BK201"/>
  <c r="J194"/>
  <c r="BK177"/>
  <c r="J176"/>
  <c r="J175"/>
  <c r="BK174"/>
  <c r="BK172"/>
  <c r="BK168"/>
  <c r="BK167"/>
  <c r="BK164"/>
  <c r="J163"/>
  <c r="J160"/>
  <c r="J158"/>
  <c r="J153"/>
  <c i="3" r="J346"/>
  <c r="J339"/>
  <c r="J337"/>
  <c r="J328"/>
  <c r="J321"/>
  <c r="J320"/>
  <c r="BK317"/>
  <c r="J314"/>
  <c r="BK312"/>
  <c r="BK296"/>
  <c r="J291"/>
  <c r="J285"/>
  <c r="J283"/>
  <c r="BK237"/>
  <c r="BK236"/>
  <c r="J232"/>
  <c i="4" r="J180"/>
  <c r="J177"/>
  <c r="BK171"/>
  <c r="J166"/>
  <c r="BK161"/>
  <c r="J155"/>
  <c r="BK154"/>
  <c r="J148"/>
  <c i="3" r="BK345"/>
  <c r="BK343"/>
  <c r="BK342"/>
  <c r="J340"/>
  <c r="J331"/>
  <c r="BK329"/>
  <c r="J327"/>
  <c r="J324"/>
  <c r="BK323"/>
  <c r="BK319"/>
  <c r="J315"/>
  <c r="BK313"/>
  <c r="J302"/>
  <c r="J298"/>
  <c r="BK294"/>
  <c r="BK292"/>
  <c r="J290"/>
  <c r="BK289"/>
  <c r="BK288"/>
  <c r="J286"/>
  <c r="BK262"/>
  <c r="BK260"/>
  <c r="BK258"/>
  <c r="J258"/>
  <c r="BK255"/>
  <c r="BK251"/>
  <c r="BK244"/>
  <c r="BK243"/>
  <c r="J234"/>
  <c r="BK233"/>
  <c r="J231"/>
  <c r="J230"/>
  <c r="BK227"/>
  <c r="J226"/>
  <c r="J218"/>
  <c r="BK216"/>
  <c r="J211"/>
  <c r="J196"/>
  <c r="BK191"/>
  <c r="BK172"/>
  <c r="J171"/>
  <c r="BK170"/>
  <c r="J169"/>
  <c r="BK168"/>
  <c r="J166"/>
  <c r="J165"/>
  <c r="J149"/>
  <c r="J146"/>
  <c i="2" r="J981"/>
  <c r="J941"/>
  <c r="BK925"/>
  <c r="BK923"/>
  <c r="BK917"/>
  <c r="BK913"/>
  <c r="BK911"/>
  <c r="J904"/>
  <c r="J902"/>
  <c r="BK896"/>
  <c r="BK894"/>
  <c r="BK893"/>
  <c r="J892"/>
  <c r="BK890"/>
  <c r="J889"/>
  <c r="J884"/>
  <c r="J883"/>
  <c r="BK880"/>
  <c r="J874"/>
  <c r="J872"/>
  <c r="BK871"/>
  <c r="BK868"/>
  <c r="J867"/>
  <c r="J862"/>
  <c r="J861"/>
  <c r="J860"/>
  <c r="BK859"/>
  <c r="J854"/>
  <c r="J848"/>
  <c r="J844"/>
  <c r="J840"/>
  <c r="BK834"/>
  <c r="BK832"/>
  <c r="BK819"/>
  <c r="BK808"/>
  <c r="BK786"/>
  <c r="BK784"/>
  <c r="BK780"/>
  <c r="BK774"/>
  <c r="BK768"/>
  <c r="J762"/>
  <c r="J760"/>
  <c r="J757"/>
  <c r="BK749"/>
  <c r="J745"/>
  <c r="J743"/>
  <c r="J724"/>
  <c r="J714"/>
  <c r="BK707"/>
  <c r="J701"/>
  <c r="BK699"/>
  <c r="J696"/>
  <c r="J694"/>
  <c r="BK692"/>
  <c r="J643"/>
  <c r="J594"/>
  <c r="BK590"/>
  <c r="J586"/>
  <c r="BK581"/>
  <c r="J579"/>
  <c r="J574"/>
  <c r="BK573"/>
  <c r="J571"/>
  <c r="J561"/>
  <c r="BK557"/>
  <c r="BK552"/>
  <c r="J545"/>
  <c r="BK506"/>
  <c r="BK504"/>
  <c r="BK428"/>
  <c r="J356"/>
  <c r="BK297"/>
  <c r="J295"/>
  <c r="J290"/>
  <c r="J286"/>
  <c r="BK275"/>
  <c r="BK267"/>
  <c r="BK259"/>
  <c r="BK237"/>
  <c r="BK184"/>
  <c r="BK179"/>
  <c r="BK177"/>
  <c r="J167"/>
  <c r="BK154"/>
  <c i="1" r="AS96"/>
  <c i="2" l="1" r="P183"/>
  <c r="R294"/>
  <c r="R556"/>
  <c r="R693"/>
  <c r="T723"/>
  <c r="P761"/>
  <c r="R761"/>
  <c r="T761"/>
  <c r="P839"/>
  <c r="T852"/>
  <c r="T891"/>
  <c r="BK922"/>
  <c r="J922"/>
  <c r="J118"/>
  <c r="T949"/>
  <c i="3" r="BK210"/>
  <c r="J210"/>
  <c r="J102"/>
  <c r="P213"/>
  <c r="T213"/>
  <c r="BK235"/>
  <c r="J235"/>
  <c r="J105"/>
  <c r="BK246"/>
  <c r="J246"/>
  <c r="J106"/>
  <c r="T246"/>
  <c r="T257"/>
  <c r="P326"/>
  <c r="T145"/>
  <c r="R210"/>
  <c r="BK217"/>
  <c r="J217"/>
  <c r="J104"/>
  <c r="P235"/>
  <c r="BK257"/>
  <c r="BK293"/>
  <c r="J293"/>
  <c r="J110"/>
  <c r="R326"/>
  <c i="4" r="T143"/>
  <c r="R147"/>
  <c r="T162"/>
  <c r="T170"/>
  <c r="P179"/>
  <c r="R207"/>
  <c r="R212"/>
  <c i="5" r="P193"/>
  <c r="P198"/>
  <c i="2" r="BK183"/>
  <c r="J183"/>
  <c r="J100"/>
  <c r="P294"/>
  <c r="T556"/>
  <c r="P723"/>
  <c r="P758"/>
  <c r="BK781"/>
  <c r="J781"/>
  <c r="J112"/>
  <c r="BK839"/>
  <c r="J839"/>
  <c r="J113"/>
  <c r="P852"/>
  <c r="R891"/>
  <c r="T906"/>
  <c r="R922"/>
  <c r="P931"/>
  <c r="R931"/>
  <c r="T931"/>
  <c r="BK944"/>
  <c r="J944"/>
  <c r="J120"/>
  <c r="P944"/>
  <c r="R944"/>
  <c r="T944"/>
  <c i="3" r="BK145"/>
  <c r="J145"/>
  <c r="J100"/>
  <c r="BK213"/>
  <c r="J213"/>
  <c r="J103"/>
  <c r="R213"/>
  <c r="T217"/>
  <c r="R246"/>
  <c r="R257"/>
  <c r="T293"/>
  <c i="4" r="P143"/>
  <c r="T147"/>
  <c r="R162"/>
  <c r="R170"/>
  <c r="T179"/>
  <c r="P207"/>
  <c r="P212"/>
  <c i="5" r="BK136"/>
  <c r="R136"/>
  <c r="P152"/>
  <c r="R152"/>
  <c r="T164"/>
  <c r="T193"/>
  <c r="T198"/>
  <c i="2" r="BK157"/>
  <c r="J157"/>
  <c r="J99"/>
  <c r="T157"/>
  <c r="T152"/>
  <c r="T183"/>
  <c r="P263"/>
  <c r="R263"/>
  <c r="T263"/>
  <c r="P556"/>
  <c r="P693"/>
  <c r="R703"/>
  <c r="T703"/>
  <c r="BK758"/>
  <c r="J758"/>
  <c r="J110"/>
  <c r="T758"/>
  <c r="P781"/>
  <c r="BK852"/>
  <c r="J852"/>
  <c r="J115"/>
  <c r="P891"/>
  <c r="R906"/>
  <c r="BK931"/>
  <c r="J931"/>
  <c r="J119"/>
  <c r="R949"/>
  <c i="3" r="P145"/>
  <c r="P210"/>
  <c r="R217"/>
  <c r="T235"/>
  <c r="P246"/>
  <c r="P293"/>
  <c r="T326"/>
  <c i="4" r="R143"/>
  <c r="R142"/>
  <c r="P147"/>
  <c r="P162"/>
  <c r="P170"/>
  <c r="P169"/>
  <c r="R179"/>
  <c r="BK212"/>
  <c r="J212"/>
  <c r="J108"/>
  <c i="5" r="P136"/>
  <c r="BK152"/>
  <c r="J152"/>
  <c r="J100"/>
  <c r="T152"/>
  <c r="R164"/>
  <c r="R193"/>
  <c r="R198"/>
  <c i="6" r="R135"/>
  <c r="P140"/>
  <c r="R140"/>
  <c r="T140"/>
  <c r="R149"/>
  <c i="7" r="BK133"/>
  <c r="J133"/>
  <c r="J99"/>
  <c r="P133"/>
  <c r="R133"/>
  <c r="T133"/>
  <c r="BK137"/>
  <c r="J137"/>
  <c r="J100"/>
  <c r="P137"/>
  <c i="2" r="R157"/>
  <c r="R152"/>
  <c r="BK294"/>
  <c r="J294"/>
  <c r="J102"/>
  <c r="BK556"/>
  <c r="J556"/>
  <c r="J103"/>
  <c r="BK693"/>
  <c r="J693"/>
  <c r="J104"/>
  <c r="BK703"/>
  <c r="R723"/>
  <c r="R758"/>
  <c r="T781"/>
  <c r="R839"/>
  <c r="T839"/>
  <c r="BK891"/>
  <c r="J891"/>
  <c r="J116"/>
  <c r="BK906"/>
  <c r="J906"/>
  <c r="J117"/>
  <c r="T922"/>
  <c r="P949"/>
  <c i="3" r="R145"/>
  <c r="T210"/>
  <c r="P217"/>
  <c r="R235"/>
  <c r="P257"/>
  <c r="P256"/>
  <c r="R293"/>
  <c r="BK326"/>
  <c r="J326"/>
  <c r="J111"/>
  <c i="4" r="BK143"/>
  <c r="J143"/>
  <c r="J100"/>
  <c r="BK147"/>
  <c r="J147"/>
  <c r="J101"/>
  <c r="BK162"/>
  <c r="J162"/>
  <c r="J102"/>
  <c r="BK170"/>
  <c r="J170"/>
  <c r="J104"/>
  <c r="BK179"/>
  <c r="J179"/>
  <c r="J106"/>
  <c r="BK207"/>
  <c r="J207"/>
  <c r="J107"/>
  <c r="T207"/>
  <c r="T212"/>
  <c i="5" r="T136"/>
  <c r="T135"/>
  <c r="BK164"/>
  <c r="J164"/>
  <c r="J101"/>
  <c r="P164"/>
  <c r="BK193"/>
  <c r="J193"/>
  <c r="J102"/>
  <c r="BK198"/>
  <c r="J198"/>
  <c r="J103"/>
  <c i="6" r="BK135"/>
  <c r="J135"/>
  <c r="J99"/>
  <c r="P135"/>
  <c r="T135"/>
  <c r="BK140"/>
  <c r="J140"/>
  <c r="J101"/>
  <c r="BK149"/>
  <c r="J149"/>
  <c r="J102"/>
  <c r="T149"/>
  <c i="7" r="R137"/>
  <c i="2" r="P157"/>
  <c r="P152"/>
  <c r="R183"/>
  <c r="BK263"/>
  <c r="J263"/>
  <c r="J101"/>
  <c r="T294"/>
  <c r="T693"/>
  <c r="P703"/>
  <c r="BK723"/>
  <c r="J723"/>
  <c r="J108"/>
  <c r="BK761"/>
  <c r="J761"/>
  <c r="J111"/>
  <c r="R781"/>
  <c r="R852"/>
  <c r="P906"/>
  <c r="P922"/>
  <c r="BK949"/>
  <c r="J949"/>
  <c r="J121"/>
  <c i="6" r="P149"/>
  <c i="7" r="T137"/>
  <c i="2" r="E85"/>
  <c r="F92"/>
  <c r="BE164"/>
  <c r="BE175"/>
  <c r="BE229"/>
  <c r="BE269"/>
  <c r="BE279"/>
  <c r="BE288"/>
  <c r="BE292"/>
  <c r="BE324"/>
  <c r="BE338"/>
  <c r="BE455"/>
  <c r="BE533"/>
  <c r="BE543"/>
  <c r="BE596"/>
  <c r="BE695"/>
  <c r="BE698"/>
  <c r="BE712"/>
  <c r="BE722"/>
  <c r="BE731"/>
  <c r="BE741"/>
  <c r="BE782"/>
  <c r="BE821"/>
  <c r="BE842"/>
  <c r="BE846"/>
  <c r="BE863"/>
  <c r="BE866"/>
  <c r="BE872"/>
  <c r="BE873"/>
  <c r="BE875"/>
  <c r="BE876"/>
  <c r="BE882"/>
  <c r="BE886"/>
  <c r="BE888"/>
  <c r="BE898"/>
  <c r="BE907"/>
  <c r="BE927"/>
  <c r="BE932"/>
  <c r="BE969"/>
  <c r="BE1000"/>
  <c i="3" r="F94"/>
  <c r="F139"/>
  <c r="BE166"/>
  <c r="BE168"/>
  <c r="BE171"/>
  <c r="BE172"/>
  <c r="BE193"/>
  <c r="BE214"/>
  <c r="BE226"/>
  <c r="BE228"/>
  <c r="BE229"/>
  <c r="BE247"/>
  <c r="BE248"/>
  <c r="BE250"/>
  <c r="BE253"/>
  <c r="BE260"/>
  <c r="BE290"/>
  <c r="BE296"/>
  <c r="BE302"/>
  <c r="BE309"/>
  <c r="BE316"/>
  <c r="BE317"/>
  <c r="BE320"/>
  <c r="BE328"/>
  <c r="BE337"/>
  <c r="BE338"/>
  <c r="BK195"/>
  <c r="J195"/>
  <c r="J101"/>
  <c i="4" r="F93"/>
  <c r="J137"/>
  <c r="BE148"/>
  <c r="BE154"/>
  <c r="BE173"/>
  <c r="BE176"/>
  <c i="3" r="BE285"/>
  <c r="BE289"/>
  <c r="BE300"/>
  <c r="BE306"/>
  <c r="BE308"/>
  <c r="BE314"/>
  <c r="BE325"/>
  <c r="BE327"/>
  <c r="BE332"/>
  <c r="BE335"/>
  <c r="BE339"/>
  <c r="BE342"/>
  <c r="BE345"/>
  <c i="4" r="E85"/>
  <c r="J91"/>
  <c r="BE146"/>
  <c r="BE152"/>
  <c r="BE153"/>
  <c r="BE160"/>
  <c r="BE164"/>
  <c r="BE177"/>
  <c r="BE180"/>
  <c r="BE187"/>
  <c r="BE202"/>
  <c r="BE206"/>
  <c r="BE208"/>
  <c r="BE210"/>
  <c r="BE217"/>
  <c i="5" r="E85"/>
  <c r="F93"/>
  <c r="BE138"/>
  <c r="BE139"/>
  <c r="BE145"/>
  <c r="BE146"/>
  <c r="BE149"/>
  <c r="BE153"/>
  <c r="BE176"/>
  <c r="BE182"/>
  <c r="BE186"/>
  <c r="BE191"/>
  <c r="BE201"/>
  <c r="BE202"/>
  <c i="6" r="E85"/>
  <c r="F93"/>
  <c r="J128"/>
  <c r="J131"/>
  <c r="BE145"/>
  <c r="BE152"/>
  <c r="BE153"/>
  <c r="BE155"/>
  <c i="2" r="F147"/>
  <c r="BE177"/>
  <c r="BE198"/>
  <c r="BE264"/>
  <c r="BE295"/>
  <c r="BE306"/>
  <c r="BE405"/>
  <c r="BE453"/>
  <c r="BE550"/>
  <c r="BE557"/>
  <c r="BE561"/>
  <c r="BE572"/>
  <c r="BE598"/>
  <c r="BE643"/>
  <c r="BE704"/>
  <c r="BE749"/>
  <c r="BE751"/>
  <c r="BE757"/>
  <c r="BE759"/>
  <c r="BE760"/>
  <c r="BE766"/>
  <c r="BE774"/>
  <c r="BE797"/>
  <c r="BE834"/>
  <c r="BE854"/>
  <c r="BE868"/>
  <c r="BE878"/>
  <c r="BE885"/>
  <c r="BE887"/>
  <c r="BE889"/>
  <c r="BE892"/>
  <c r="BE941"/>
  <c r="BE947"/>
  <c r="BE981"/>
  <c r="BE1024"/>
  <c r="BK700"/>
  <c r="J700"/>
  <c r="J105"/>
  <c r="BK756"/>
  <c r="J756"/>
  <c r="J109"/>
  <c i="3" r="BE237"/>
  <c r="BE243"/>
  <c r="BE252"/>
  <c r="BE269"/>
  <c r="BE283"/>
  <c r="BE311"/>
  <c r="BE315"/>
  <c r="BE318"/>
  <c r="BE319"/>
  <c r="BE336"/>
  <c r="BE340"/>
  <c r="BE346"/>
  <c i="4" r="BE155"/>
  <c r="BE166"/>
  <c r="BE167"/>
  <c r="BE172"/>
  <c r="BE175"/>
  <c r="BE194"/>
  <c r="BE211"/>
  <c r="BE213"/>
  <c r="BE223"/>
  <c r="BE226"/>
  <c r="BE227"/>
  <c i="5" r="J91"/>
  <c r="J131"/>
  <c r="BE154"/>
  <c r="BE158"/>
  <c r="BE161"/>
  <c r="BE163"/>
  <c r="BE165"/>
  <c r="BE167"/>
  <c r="BE168"/>
  <c r="BE169"/>
  <c r="BE170"/>
  <c r="BE175"/>
  <c r="BE180"/>
  <c r="BE181"/>
  <c r="BE184"/>
  <c r="BE185"/>
  <c r="BE194"/>
  <c r="BE195"/>
  <c r="BE197"/>
  <c r="BE199"/>
  <c r="BE203"/>
  <c r="BE207"/>
  <c i="6" r="F94"/>
  <c r="BE142"/>
  <c r="BE146"/>
  <c r="BE147"/>
  <c r="BE179"/>
  <c r="BE180"/>
  <c r="BE185"/>
  <c r="BE188"/>
  <c r="BE189"/>
  <c r="BE190"/>
  <c r="BE191"/>
  <c r="BE194"/>
  <c r="BE195"/>
  <c r="BE203"/>
  <c r="BE206"/>
  <c r="BE213"/>
  <c r="BE216"/>
  <c r="BE219"/>
  <c r="BE223"/>
  <c r="BE228"/>
  <c r="BE229"/>
  <c r="BE232"/>
  <c r="BE234"/>
  <c r="BE241"/>
  <c r="BE242"/>
  <c r="BE243"/>
  <c r="BE245"/>
  <c r="BE247"/>
  <c r="BE253"/>
  <c r="BE264"/>
  <c i="7" r="BE160"/>
  <c i="2" r="BE158"/>
  <c r="BE167"/>
  <c r="BE179"/>
  <c r="BE211"/>
  <c r="BE219"/>
  <c r="BE233"/>
  <c r="BE259"/>
  <c r="BE267"/>
  <c r="BE286"/>
  <c r="BE303"/>
  <c r="BE356"/>
  <c r="BE428"/>
  <c r="BE506"/>
  <c r="BE536"/>
  <c r="BE545"/>
  <c r="BE548"/>
  <c r="BE573"/>
  <c r="BE579"/>
  <c r="BE586"/>
  <c r="BE659"/>
  <c r="BE692"/>
  <c r="BE694"/>
  <c r="BE745"/>
  <c r="BE768"/>
  <c r="BE772"/>
  <c r="BE848"/>
  <c r="BE861"/>
  <c r="BE867"/>
  <c r="BE870"/>
  <c r="BE880"/>
  <c r="BE884"/>
  <c r="BE894"/>
  <c r="BE896"/>
  <c r="BE902"/>
  <c r="BE919"/>
  <c r="BE925"/>
  <c i="3" r="E85"/>
  <c r="J139"/>
  <c r="BE149"/>
  <c r="BE165"/>
  <c r="BE221"/>
  <c r="BE227"/>
  <c r="BE231"/>
  <c r="BE232"/>
  <c r="BE273"/>
  <c r="BE275"/>
  <c r="BE279"/>
  <c r="BE288"/>
  <c r="BE292"/>
  <c r="BE298"/>
  <c r="BE304"/>
  <c r="BE312"/>
  <c r="BE313"/>
  <c r="BE323"/>
  <c r="BE329"/>
  <c r="BE331"/>
  <c r="BE334"/>
  <c r="BK254"/>
  <c r="J254"/>
  <c r="J107"/>
  <c i="4" r="F94"/>
  <c r="BE150"/>
  <c r="BE158"/>
  <c r="BE168"/>
  <c r="BE171"/>
  <c r="BE174"/>
  <c r="BE201"/>
  <c r="BE215"/>
  <c r="BE225"/>
  <c r="BK228"/>
  <c r="J228"/>
  <c r="J109"/>
  <c i="5" r="BE140"/>
  <c r="BE141"/>
  <c r="BE142"/>
  <c r="BE143"/>
  <c r="BE144"/>
  <c r="BE150"/>
  <c r="BE151"/>
  <c r="BE156"/>
  <c r="BE160"/>
  <c r="BE172"/>
  <c r="BE173"/>
  <c r="BE178"/>
  <c r="BE189"/>
  <c r="BE192"/>
  <c r="BE196"/>
  <c r="BE204"/>
  <c r="BE206"/>
  <c i="6" r="J93"/>
  <c r="BE136"/>
  <c r="BE139"/>
  <c r="BE141"/>
  <c r="BE143"/>
  <c r="BE150"/>
  <c r="BE151"/>
  <c r="BE156"/>
  <c r="BE159"/>
  <c r="BE160"/>
  <c r="BE163"/>
  <c r="BE164"/>
  <c r="BE165"/>
  <c r="BE170"/>
  <c r="BE171"/>
  <c r="BE173"/>
  <c r="BE174"/>
  <c r="BE175"/>
  <c r="BE176"/>
  <c r="BE177"/>
  <c r="BE178"/>
  <c r="BE181"/>
  <c r="BE182"/>
  <c r="BE183"/>
  <c r="BE192"/>
  <c r="BE193"/>
  <c r="BE202"/>
  <c r="BE209"/>
  <c r="BE210"/>
  <c r="BE212"/>
  <c r="BE214"/>
  <c r="BE221"/>
  <c r="BE224"/>
  <c r="BE226"/>
  <c r="BE233"/>
  <c r="BE237"/>
  <c r="BE240"/>
  <c r="BE257"/>
  <c r="BE259"/>
  <c r="BE260"/>
  <c r="BE261"/>
  <c r="BE265"/>
  <c r="BK138"/>
  <c r="J138"/>
  <c r="J100"/>
  <c i="7" r="J91"/>
  <c r="F94"/>
  <c r="E120"/>
  <c r="BE134"/>
  <c r="BE135"/>
  <c r="BE138"/>
  <c r="BE139"/>
  <c r="BE144"/>
  <c r="BE147"/>
  <c r="BE149"/>
  <c r="BE150"/>
  <c r="BE161"/>
  <c r="BE165"/>
  <c r="BE166"/>
  <c i="2" r="BE154"/>
  <c r="BE173"/>
  <c r="BE181"/>
  <c r="BE202"/>
  <c r="BE204"/>
  <c r="BE224"/>
  <c r="BE273"/>
  <c r="BE284"/>
  <c r="BE290"/>
  <c r="BE297"/>
  <c r="BE552"/>
  <c r="BE569"/>
  <c r="BE570"/>
  <c r="BE574"/>
  <c r="BE581"/>
  <c r="BE590"/>
  <c r="BE594"/>
  <c r="BE673"/>
  <c r="BE696"/>
  <c r="BE699"/>
  <c r="BE707"/>
  <c r="BE714"/>
  <c r="BE717"/>
  <c r="BE724"/>
  <c r="BE735"/>
  <c r="BE743"/>
  <c r="BE762"/>
  <c r="BE770"/>
  <c r="BE784"/>
  <c r="BE819"/>
  <c r="BE840"/>
  <c r="BE850"/>
  <c r="BE853"/>
  <c r="BE859"/>
  <c r="BE865"/>
  <c r="BE869"/>
  <c r="BE883"/>
  <c r="BE904"/>
  <c r="BE917"/>
  <c r="BE923"/>
  <c r="BE943"/>
  <c r="BK153"/>
  <c r="J153"/>
  <c r="J98"/>
  <c i="3" r="BE146"/>
  <c r="BE191"/>
  <c r="BE211"/>
  <c r="BE212"/>
  <c r="BE216"/>
  <c r="BE218"/>
  <c r="BE230"/>
  <c r="BE233"/>
  <c r="BE234"/>
  <c r="BE236"/>
  <c r="BE239"/>
  <c r="BE241"/>
  <c r="BE244"/>
  <c r="BE251"/>
  <c r="BE255"/>
  <c r="BE258"/>
  <c r="BE262"/>
  <c r="BE264"/>
  <c r="BE266"/>
  <c r="BE268"/>
  <c r="BE271"/>
  <c r="BE277"/>
  <c r="BE281"/>
  <c r="BE286"/>
  <c r="BE291"/>
  <c r="BE294"/>
  <c r="BE310"/>
  <c r="BE321"/>
  <c r="BE324"/>
  <c r="BE330"/>
  <c r="BE333"/>
  <c r="BE343"/>
  <c r="BE344"/>
  <c i="4" r="BE144"/>
  <c r="BE161"/>
  <c r="BE163"/>
  <c r="BE203"/>
  <c r="BE205"/>
  <c r="BE209"/>
  <c r="BE214"/>
  <c r="BE216"/>
  <c r="BE218"/>
  <c r="BE220"/>
  <c r="BE221"/>
  <c r="BE222"/>
  <c r="BE229"/>
  <c i="5" r="F94"/>
  <c r="BE137"/>
  <c r="BE147"/>
  <c r="BE148"/>
  <c r="BE155"/>
  <c r="BE157"/>
  <c r="BE159"/>
  <c r="BE162"/>
  <c r="BE166"/>
  <c r="BE171"/>
  <c r="BE174"/>
  <c r="BE177"/>
  <c r="BE179"/>
  <c r="BE183"/>
  <c r="BE187"/>
  <c r="BE188"/>
  <c r="BE190"/>
  <c r="BE200"/>
  <c r="BE205"/>
  <c i="6" r="BE137"/>
  <c r="BE144"/>
  <c r="BE148"/>
  <c r="BE154"/>
  <c r="BE157"/>
  <c r="BE158"/>
  <c r="BE161"/>
  <c r="BE162"/>
  <c r="BE166"/>
  <c r="BE167"/>
  <c r="BE168"/>
  <c r="BE169"/>
  <c r="BE172"/>
  <c r="BE186"/>
  <c r="BE197"/>
  <c r="BE198"/>
  <c r="BE200"/>
  <c r="BE201"/>
  <c r="BE205"/>
  <c r="BE215"/>
  <c r="BE227"/>
  <c r="BE231"/>
  <c r="BE235"/>
  <c r="BE238"/>
  <c r="BE246"/>
  <c r="BE250"/>
  <c r="BE251"/>
  <c r="BE252"/>
  <c r="BE255"/>
  <c r="BE256"/>
  <c i="7" r="F93"/>
  <c r="J94"/>
  <c r="BE136"/>
  <c r="BE140"/>
  <c r="BE142"/>
  <c r="BE145"/>
  <c r="BE146"/>
  <c r="BE148"/>
  <c r="BE151"/>
  <c r="BE152"/>
  <c r="BE153"/>
  <c r="BE154"/>
  <c r="BE155"/>
  <c r="BE156"/>
  <c r="BE157"/>
  <c r="BE162"/>
  <c r="BE164"/>
  <c r="BE169"/>
  <c r="BE170"/>
  <c i="2" r="J89"/>
  <c r="BE184"/>
  <c r="BE205"/>
  <c r="BE209"/>
  <c r="BE237"/>
  <c r="BE271"/>
  <c r="BE275"/>
  <c r="BE277"/>
  <c r="BE300"/>
  <c r="BE504"/>
  <c r="BE528"/>
  <c r="BE539"/>
  <c r="BE565"/>
  <c r="BE571"/>
  <c r="BE588"/>
  <c r="BE663"/>
  <c r="BE687"/>
  <c r="BE701"/>
  <c r="BE709"/>
  <c r="BE738"/>
  <c r="BE755"/>
  <c r="BE776"/>
  <c r="BE780"/>
  <c r="BE786"/>
  <c r="BE808"/>
  <c r="BE832"/>
  <c r="BE838"/>
  <c r="BE844"/>
  <c r="BE855"/>
  <c r="BE860"/>
  <c r="BE862"/>
  <c r="BE864"/>
  <c r="BE871"/>
  <c r="BE874"/>
  <c r="BE877"/>
  <c r="BE879"/>
  <c r="BE881"/>
  <c r="BE890"/>
  <c r="BE893"/>
  <c r="BE900"/>
  <c r="BE905"/>
  <c r="BE911"/>
  <c r="BE913"/>
  <c r="BE921"/>
  <c r="BE945"/>
  <c r="BE950"/>
  <c i="3" r="J91"/>
  <c r="BE155"/>
  <c r="BE162"/>
  <c r="BE169"/>
  <c r="BE170"/>
  <c r="BE174"/>
  <c r="BE196"/>
  <c i="6" r="BE184"/>
  <c r="BE187"/>
  <c r="BE196"/>
  <c r="BE199"/>
  <c r="BE204"/>
  <c r="BE207"/>
  <c r="BE208"/>
  <c r="BE211"/>
  <c r="BE217"/>
  <c r="BE218"/>
  <c r="BE220"/>
  <c r="BE222"/>
  <c r="BE225"/>
  <c r="BE230"/>
  <c r="BE236"/>
  <c r="BE239"/>
  <c r="BE244"/>
  <c r="BE248"/>
  <c r="BE249"/>
  <c r="BE254"/>
  <c r="BE258"/>
  <c r="BE262"/>
  <c r="BE263"/>
  <c i="7" r="BE141"/>
  <c r="BE143"/>
  <c r="BE158"/>
  <c r="BE159"/>
  <c r="BE163"/>
  <c r="BE167"/>
  <c r="BE168"/>
  <c i="2" r="J36"/>
  <c i="1" r="AW95"/>
  <c i="5" r="F38"/>
  <c i="1" r="BA99"/>
  <c i="6" r="F40"/>
  <c i="1" r="BC100"/>
  <c r="AS94"/>
  <c i="4" r="F38"/>
  <c i="1" r="BA98"/>
  <c i="4" r="J38"/>
  <c i="1" r="AW98"/>
  <c i="2" r="F39"/>
  <c i="1" r="BD95"/>
  <c i="6" r="F39"/>
  <c i="1" r="BB100"/>
  <c i="3" r="F40"/>
  <c i="1" r="BC97"/>
  <c i="6" r="J38"/>
  <c i="1" r="AW100"/>
  <c i="7" r="F40"/>
  <c i="1" r="BC101"/>
  <c i="2" r="F38"/>
  <c i="1" r="BC95"/>
  <c i="7" r="F41"/>
  <c i="1" r="BD101"/>
  <c i="4" r="F40"/>
  <c i="1" r="BC98"/>
  <c i="5" r="F40"/>
  <c i="1" r="BC99"/>
  <c i="7" r="J38"/>
  <c i="1" r="AW101"/>
  <c i="3" r="J38"/>
  <c i="1" r="AW97"/>
  <c i="5" r="J38"/>
  <c i="1" r="AW99"/>
  <c i="6" r="F38"/>
  <c i="1" r="BA100"/>
  <c i="7" r="F39"/>
  <c i="1" r="BB101"/>
  <c i="7" r="F38"/>
  <c i="1" r="BA101"/>
  <c i="3" r="F39"/>
  <c i="1" r="BB97"/>
  <c i="5" r="F41"/>
  <c i="1" r="BD99"/>
  <c i="3" r="F38"/>
  <c i="1" r="BA97"/>
  <c i="3" r="F41"/>
  <c i="1" r="BD97"/>
  <c i="2" r="F36"/>
  <c i="1" r="BA95"/>
  <c i="4" r="F41"/>
  <c i="1" r="BD98"/>
  <c i="6" r="F41"/>
  <c i="1" r="BD100"/>
  <c i="4" r="F39"/>
  <c i="1" r="BB98"/>
  <c i="5" r="F39"/>
  <c i="1" r="BB99"/>
  <c i="2" r="F37"/>
  <c i="1" r="BB95"/>
  <c i="3" l="1" r="R144"/>
  <c i="4" r="T169"/>
  <c r="T142"/>
  <c r="T141"/>
  <c i="3" r="T144"/>
  <c i="6" r="T134"/>
  <c i="7" r="T132"/>
  <c r="P132"/>
  <c i="1" r="AU101"/>
  <c i="2" r="T702"/>
  <c r="T151"/>
  <c r="P702"/>
  <c r="P151"/>
  <c i="1" r="AU95"/>
  <c i="2" r="BK702"/>
  <c r="J702"/>
  <c r="J106"/>
  <c i="3" r="P144"/>
  <c r="P143"/>
  <c i="1" r="AU97"/>
  <c i="2" r="R702"/>
  <c r="R151"/>
  <c i="3" r="BK256"/>
  <c r="J256"/>
  <c r="J108"/>
  <c r="T256"/>
  <c i="6" r="R134"/>
  <c i="5" r="BK135"/>
  <c r="J135"/>
  <c r="J98"/>
  <c r="J32"/>
  <c i="4" r="P142"/>
  <c r="P141"/>
  <c i="1" r="AU98"/>
  <c i="6" r="P134"/>
  <c i="1" r="AU100"/>
  <c i="7" r="R132"/>
  <c i="5" r="P135"/>
  <c i="1" r="AU99"/>
  <c i="5" r="R135"/>
  <c i="4" r="R169"/>
  <c r="R141"/>
  <c i="3" r="R256"/>
  <c i="2" r="J703"/>
  <c r="J107"/>
  <c i="3" r="BK144"/>
  <c r="J144"/>
  <c r="J99"/>
  <c r="J257"/>
  <c r="J109"/>
  <c i="4" r="BK142"/>
  <c r="J142"/>
  <c r="J99"/>
  <c i="2" r="BK152"/>
  <c r="J152"/>
  <c r="J97"/>
  <c i="5" r="J136"/>
  <c r="J99"/>
  <c i="4" r="BK169"/>
  <c r="J169"/>
  <c r="J103"/>
  <c i="6" r="BK134"/>
  <c r="J134"/>
  <c r="J98"/>
  <c i="7" r="BK132"/>
  <c r="J132"/>
  <c r="J98"/>
  <c i="1" r="BB96"/>
  <c r="AX96"/>
  <c r="BD96"/>
  <c r="BA96"/>
  <c r="AW96"/>
  <c r="BC96"/>
  <c r="AY96"/>
  <c i="3" l="1" r="T143"/>
  <c r="R143"/>
  <c r="BK143"/>
  <c r="J143"/>
  <c r="J98"/>
  <c i="2" r="BK151"/>
  <c r="J151"/>
  <c r="J96"/>
  <c r="J30"/>
  <c i="4" r="BK141"/>
  <c r="J141"/>
  <c r="J98"/>
  <c r="J32"/>
  <c i="6" r="J32"/>
  <c i="7" r="J32"/>
  <c i="1" r="BD94"/>
  <c r="W33"/>
  <c r="BC94"/>
  <c r="W32"/>
  <c r="BA94"/>
  <c r="AW94"/>
  <c r="AK30"/>
  <c r="BB94"/>
  <c r="W31"/>
  <c r="AU96"/>
  <c i="4" r="J118"/>
  <c r="J112"/>
  <c r="J33"/>
  <c i="5" r="J112"/>
  <c r="J106"/>
  <c r="J33"/>
  <c r="J34"/>
  <c i="1" r="AG99"/>
  <c i="2" r="J130"/>
  <c r="BE130"/>
  <c r="F35"/>
  <c i="1" r="AZ95"/>
  <c i="4" l="1" r="BE118"/>
  <c i="5" r="BE112"/>
  <c i="3" r="J32"/>
  <c i="5" r="J114"/>
  <c i="2" r="J124"/>
  <c r="J31"/>
  <c r="J32"/>
  <c i="1" r="AG95"/>
  <c i="4" r="J120"/>
  <c r="J37"/>
  <c i="1" r="AV98"/>
  <c r="AT98"/>
  <c i="5" r="J37"/>
  <c i="1" r="AV99"/>
  <c r="AT99"/>
  <c r="AU94"/>
  <c r="AY94"/>
  <c i="4" r="J34"/>
  <c i="1" r="AG98"/>
  <c r="AN98"/>
  <c r="W30"/>
  <c i="2" r="J35"/>
  <c i="1" r="AV95"/>
  <c r="AT95"/>
  <c r="AX94"/>
  <c i="7" r="J109"/>
  <c r="J103"/>
  <c r="J33"/>
  <c r="J34"/>
  <c i="1" r="AG101"/>
  <c i="6" r="J111"/>
  <c r="J105"/>
  <c r="J33"/>
  <c r="J34"/>
  <c i="1" r="AG100"/>
  <c i="4" l="1" r="J43"/>
  <c i="2" r="J41"/>
  <c i="6" r="BE111"/>
  <c i="1" r="AN95"/>
  <c i="5" r="J43"/>
  <c i="7" r="BE109"/>
  <c i="1" r="AN99"/>
  <c i="4" r="F37"/>
  <c i="1" r="AZ98"/>
  <c i="7" r="F37"/>
  <c i="1" r="AZ101"/>
  <c i="2" r="J132"/>
  <c i="7" r="J111"/>
  <c i="6" r="J113"/>
  <c r="F37"/>
  <c i="1" r="AZ100"/>
  <c i="5" r="F37"/>
  <c i="1" r="AZ99"/>
  <c i="3" r="J120"/>
  <c r="J114"/>
  <c r="J33"/>
  <c r="J34"/>
  <c i="1" r="AG97"/>
  <c i="3" l="1" r="BE120"/>
  <c r="F37"/>
  <c i="1" r="AZ97"/>
  <c r="AZ96"/>
  <c r="AV96"/>
  <c r="AT96"/>
  <c i="3" r="J122"/>
  <c i="6" r="J37"/>
  <c i="1" r="AV100"/>
  <c r="AT100"/>
  <c i="7" r="J37"/>
  <c i="1" r="AV101"/>
  <c r="AT101"/>
  <c r="AG96"/>
  <c r="AN96"/>
  <c i="7" l="1" r="J43"/>
  <c i="6" r="J43"/>
  <c i="1" r="AZ94"/>
  <c r="AV94"/>
  <c r="AK29"/>
  <c r="AG94"/>
  <c r="AK26"/>
  <c r="AN101"/>
  <c r="AN100"/>
  <c i="3" r="J37"/>
  <c i="1" r="AV97"/>
  <c r="AT97"/>
  <c i="3" l="1" r="J43"/>
  <c i="1" r="AK35"/>
  <c r="AN97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<sst xmlns="http://schemas.openxmlformats.org/spreadsheetml/2006/main">
  <si>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</si>
  <si>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</si>
  <si>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</si>
  <si>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</si>
  <si>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</si>
  <si>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{30ca55e1-c1e5-4b47-9920-b2b044e93f6a}</t>
  </si>
  <si>
    <t>0,1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</si>
  <si>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</si>
  <si>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</si>
  <si>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</si>
  <si>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</si>
  <si>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</si>
  <si>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</si>
  <si>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</si>
  <si>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</si>
  <si>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201902-011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</si>
  <si>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</si>
  <si>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</si>
  <si>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č.p. 10 v Příluce, k.ú. Příluka (okres Svitavy), parc.č. 34</t>
  </si>
  <si>
    <t>KSO:</t>
  </si>
  <si>
    <t>CC-CZ:</t>
  </si>
  <si>
    <t>Místo:</t>
  </si>
  <si>
    <t>Příluka</t>
  </si>
  <si>
    <t>Datum:</t>
  </si>
  <si>
    <t>5. 12. 2020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</si>
  <si>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</si>
  <si>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</si>
  <si>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</si>
  <si>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</si>
  <si>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</si>
  <si>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</si>
  <si>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</si>
  <si>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01288296</t>
  </si>
  <si>
    <t>Ing. Milan Drahoš</t>
  </si>
  <si>
    <t>True</t>
  </si>
  <si>
    <t>Zpracovatel:</t>
  </si>
  <si>
    <t>Pavel Rinn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</si>
  <si>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</si>
  <si>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</si>
  <si>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</si>
  <si>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</si>
  <si>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</si>
  <si>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</si>
  <si>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</si>
  <si>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</si>
  <si>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</si>
  <si>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</si>
  <si>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</si>
  <si>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</si>
  <si>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</si>
  <si>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</si>
  <si>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</si>
  <si>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</si>
  <si>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</si>
  <si>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</si>
  <si>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</si>
  <si>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</si>
  <si>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</si>
  <si>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</si>
  <si>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</si>
  <si>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</si>
  <si>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</si>
  <si>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</si>
  <si>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</si>
  <si>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</si>
  <si>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</si>
  <si>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</si>
  <si>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</si>
  <si>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</si>
  <si>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</si>
  <si>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</si>
  <si>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</si>
  <si>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</si>
  <si>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</si>
  <si>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</si>
  <si>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</si>
  <si>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</si>
  <si>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</si>
  <si>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</si>
  <si>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</si>
  <si>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</si>
  <si>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</si>
  <si>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</si>
  <si>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</si>
  <si>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Architektonicko stavební řešení</t>
  </si>
  <si>
    <t>STA</t>
  </si>
  <si>
    <t>1</t>
  </si>
  <si>
    <t>{0b172585-10e0-4901-89cb-8660d8479b2a}</t>
  </si>
  <si>
    <t>2</t>
  </si>
  <si>
    <t>D1.2</t>
  </si>
  <si>
    <t>Technika prostředí staveb</t>
  </si>
  <si>
    <t>{3a7e8a24-0ed9-4fd6-99fc-27990cf03a43}</t>
  </si>
  <si>
    <t>D1.2.1</t>
  </si>
  <si>
    <t>Zdravotně technické instalace</t>
  </si>
  <si>
    <t>Soupis</t>
  </si>
  <si>
    <t>{594da334-920e-45fc-aad9-ec60e41db749}</t>
  </si>
  <si>
    <t>D1.2.2</t>
  </si>
  <si>
    <t>Zařízení pro vytápění staveb</t>
  </si>
  <si>
    <t>{df0b0e04-eb4f-45f1-abcf-71ada2cda1b5}</t>
  </si>
  <si>
    <t>D1.2.4</t>
  </si>
  <si>
    <t>Elektroinstalace - rozváděče</t>
  </si>
  <si>
    <t>{c9a4ac31-0e55-49cd-9115-16b4fdd9249b}</t>
  </si>
  <si>
    <t>D1.2.5</t>
  </si>
  <si>
    <t>Elektroinstalace - silnoproud</t>
  </si>
  <si>
    <t>{fb856f00-dae1-4abb-9584-2879c12d0255}</t>
  </si>
  <si>
    <t>D1.2.6</t>
  </si>
  <si>
    <t>Elektroinstalace - vnější ochrana před bleskem</t>
  </si>
  <si>
    <t>{140ebfad-347b-4efd-bca3-cb57b481d11c}</t>
  </si>
  <si>
    <t>KRYCÍ LIST SOUPISU PRACÍ</t>
  </si>
  <si>
    <t>Objekt:</t>
  </si>
  <si>
    <t>D1.1 - Architektonicko stavební řešení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</si>
  <si>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</si>
  <si>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</si>
  <si>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</si>
  <si>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</si>
  <si>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</si>
  <si>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</si>
  <si>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</si>
  <si>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</si>
  <si>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</si>
  <si>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</si>
  <si>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</si>
  <si>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</si>
  <si>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</si>
  <si>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</si>
  <si>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</si>
  <si>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</si>
  <si>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</si>
  <si>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</si>
  <si>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</si>
  <si>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729 - Gastrotechnika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</si>
  <si>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</si>
  <si>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</si>
  <si>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</si>
  <si>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</si>
  <si>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</si>
  <si>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</si>
  <si>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</si>
  <si>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</si>
  <si>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</si>
  <si>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</si>
  <si>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</si>
  <si>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</si>
  <si>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</si>
  <si>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</si>
  <si>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</si>
  <si>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</si>
  <si>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</si>
  <si>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</si>
  <si>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</si>
  <si>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</si>
  <si>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</si>
  <si>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</si>
  <si>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</si>
  <si>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</si>
  <si>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</si>
  <si>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</si>
  <si>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</si>
  <si>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</si>
  <si>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</si>
  <si>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</si>
  <si>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</si>
  <si>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</si>
  <si>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</si>
  <si>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</si>
  <si>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</si>
  <si>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</si>
  <si>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</si>
  <si>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</si>
  <si>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</si>
  <si>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</si>
  <si>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131203101</t>
  </si>
  <si>
    <t>Hloubení jam ručním nebo pneum nářadím v soudržných horninách tř. 3</t>
  </si>
  <si>
    <t>m3</t>
  </si>
  <si>
    <t>4</t>
  </si>
  <si>
    <t>-918864717</t>
  </si>
  <si>
    <t>VV</t>
  </si>
  <si>
    <t>0,8*2,5*1,3*2</t>
  </si>
  <si>
    <t>Součet</t>
  </si>
  <si>
    <t>Zakládání</t>
  </si>
  <si>
    <t>271572211</t>
  </si>
  <si>
    <t>Podsyp pod základové konstrukce se zhutněním z netříděného štěrkopísku</t>
  </si>
  <si>
    <t>1343579426</t>
  </si>
  <si>
    <t>vnější schodiště</t>
  </si>
  <si>
    <t>2,5*0,8*0,1*2</t>
  </si>
  <si>
    <t>vnitřní schodiště</t>
  </si>
  <si>
    <t>1,8*0,45*0,1</t>
  </si>
  <si>
    <t>3</t>
  </si>
  <si>
    <t>2715722x</t>
  </si>
  <si>
    <t>Podsyp pod podlahové konstrukce se zhutněním z netříděného štěrkopísku</t>
  </si>
  <si>
    <t>1692560143</t>
  </si>
  <si>
    <t>"1.NP, 1.01 - 1.10"0,1*(5,2+32,7+25,2+28,3+21,9+16,5+5,15+9,5+5,9+4,7)</t>
  </si>
  <si>
    <t>275313711</t>
  </si>
  <si>
    <t>Základové patky z betonu tř. C 20/25</t>
  </si>
  <si>
    <t>-1447817300</t>
  </si>
  <si>
    <t>2,5*0,8*1,2*2</t>
  </si>
  <si>
    <t>0,45*0,65*1,8</t>
  </si>
  <si>
    <t>5</t>
  </si>
  <si>
    <t>275322611</t>
  </si>
  <si>
    <t>Základové patky ze ŽB se zvýšenými nároky na prostředí tř. C 30/37</t>
  </si>
  <si>
    <t>-1750181346</t>
  </si>
  <si>
    <t>"obetonování sloupů venkovní schodiště" 0,4*0,4*0,5*4</t>
  </si>
  <si>
    <t>6</t>
  </si>
  <si>
    <t>275325911.1</t>
  </si>
  <si>
    <t>Příplatek k ŽB základových patek za malé rozměry patek a úprava povrchu patek přehlazením povrchu - obetonování sloupů</t>
  </si>
  <si>
    <t>-1303987562</t>
  </si>
  <si>
    <t>0,32</t>
  </si>
  <si>
    <t>7</t>
  </si>
  <si>
    <t>275351121</t>
  </si>
  <si>
    <t>Zřízení bednění základových patek</t>
  </si>
  <si>
    <t>m2</t>
  </si>
  <si>
    <t>2027688051</t>
  </si>
  <si>
    <t>0,4*4*0,6*4</t>
  </si>
  <si>
    <t>8</t>
  </si>
  <si>
    <t>275351122</t>
  </si>
  <si>
    <t>Odstranění bednění základových patek</t>
  </si>
  <si>
    <t>-513904326</t>
  </si>
  <si>
    <t>3,84</t>
  </si>
  <si>
    <t>9</t>
  </si>
  <si>
    <t>275362021</t>
  </si>
  <si>
    <t>Výztuž základových patek svařovanými sítěmi Kari</t>
  </si>
  <si>
    <t>t</t>
  </si>
  <si>
    <t>-808498268</t>
  </si>
  <si>
    <t>0,5*0,4*0,4*150/1000</t>
  </si>
  <si>
    <t>Svislé a kompletní konstrukce</t>
  </si>
  <si>
    <t>10</t>
  </si>
  <si>
    <t>310239211</t>
  </si>
  <si>
    <t>Zazdívka otvorů pl do 4 m2 ve zdivu nadzákladovém cihlami pálenými na MVC</t>
  </si>
  <si>
    <t>158181826</t>
  </si>
  <si>
    <t>1.NP</t>
  </si>
  <si>
    <t>"schodiště na půdu stávající"1,5*2,5*0,65</t>
  </si>
  <si>
    <t>"mezi 1.02 a 1.09"1,26*2,2*0,5</t>
  </si>
  <si>
    <t>"mezi 1.03 a 1.05"1,26*2,2*0,5</t>
  </si>
  <si>
    <t>"mezi 1.01 a 1.02 vč. dozdění ostění"0,82*0,5*0,65+0,06*0,5*2,2</t>
  </si>
  <si>
    <t>"zazdění otvorů na schodišti"0,8*2*0,5*2+0,55*0,5*1,5</t>
  </si>
  <si>
    <t>Mezisoučet</t>
  </si>
  <si>
    <t>2.NP</t>
  </si>
  <si>
    <t>"mezi 2.01 a 2.04"1,24*2,4*0,5</t>
  </si>
  <si>
    <t>"mezi 2.02 a 2.05"0,805*2,05*0,65</t>
  </si>
  <si>
    <t>"okna ve štítu"1,16*2,19*0,81*2</t>
  </si>
  <si>
    <t>11</t>
  </si>
  <si>
    <t>311272211</t>
  </si>
  <si>
    <t>Zdivo z pórobetonových tvárnic hladkých do P2 do 450 kg/m3 na tenkovrstvou maltu tl 300 mm</t>
  </si>
  <si>
    <t>553825776</t>
  </si>
  <si>
    <t>"Dozdívky na schodišti pod průvlak"13+0,235*6,24</t>
  </si>
  <si>
    <t>"dozdívky na schodišti pod strop"2,1</t>
  </si>
  <si>
    <t>12</t>
  </si>
  <si>
    <t>311272311.1</t>
  </si>
  <si>
    <t>Dozdívky z pórobetonových tvárnic hladkých</t>
  </si>
  <si>
    <t>108873133</t>
  </si>
  <si>
    <t>0,36*0,505*4</t>
  </si>
  <si>
    <t>13</t>
  </si>
  <si>
    <t>317941123</t>
  </si>
  <si>
    <t xml:space="preserve">Dodatečné osazování ocelových válcovaných nosníků na zdivu I, IE, U, UE nebo L do č 22 - dodatečné osazení překladů, vč. vybourání </t>
  </si>
  <si>
    <t>-761723953</t>
  </si>
  <si>
    <t>14</t>
  </si>
  <si>
    <t>M</t>
  </si>
  <si>
    <t>13010740.1</t>
  </si>
  <si>
    <t>ocel profilová I 80 jakost 11 375</t>
  </si>
  <si>
    <t>128</t>
  </si>
  <si>
    <t>1298487702</t>
  </si>
  <si>
    <t>5,94/1000*1,1*4*1,05</t>
  </si>
  <si>
    <t>5,94/1000*1,4*4*1,05</t>
  </si>
  <si>
    <t>130107420</t>
  </si>
  <si>
    <t>ocel profilová I 100 jakost 11 375</t>
  </si>
  <si>
    <t>-1115815729</t>
  </si>
  <si>
    <t>8,34/1000*1,5*3</t>
  </si>
  <si>
    <t>16</t>
  </si>
  <si>
    <t>130107440</t>
  </si>
  <si>
    <t>ocel profilová I 120 jakost 11 375</t>
  </si>
  <si>
    <t>-1807173431</t>
  </si>
  <si>
    <t>11,1/1000*1,5*4*1,05</t>
  </si>
  <si>
    <t>11,1/1000*1,67*3*2*1,05</t>
  </si>
  <si>
    <t>11,1/1000*1,68*3*5*1,05</t>
  </si>
  <si>
    <t>11,1/1000*1,68*4*3*1,05</t>
  </si>
  <si>
    <t>11,1/1000*1,715*3*1,05</t>
  </si>
  <si>
    <t>11,1/1000*1,5*3*1,05</t>
  </si>
  <si>
    <t>17</t>
  </si>
  <si>
    <t>130107460</t>
  </si>
  <si>
    <t>ocel profilová I 140 jakost 11 375</t>
  </si>
  <si>
    <t>-973469430</t>
  </si>
  <si>
    <t>2. NP</t>
  </si>
  <si>
    <t xml:space="preserve"> 14,3/1000*2*4*1,05</t>
  </si>
  <si>
    <t xml:space="preserve"> 14,3/1000*1,8*3*1,05</t>
  </si>
  <si>
    <t>18</t>
  </si>
  <si>
    <t>130107480</t>
  </si>
  <si>
    <t>ocel profilová I 160 jakost 11 375</t>
  </si>
  <si>
    <t>-1984479403</t>
  </si>
  <si>
    <t>17,9/1000*1,95*3*1,05</t>
  </si>
  <si>
    <t>17,9/1000*2,25*3*1,05</t>
  </si>
  <si>
    <t>17,9/1000*2,135*3*1,05</t>
  </si>
  <si>
    <t>19</t>
  </si>
  <si>
    <t>342272225</t>
  </si>
  <si>
    <t>Příčka z pórobetonových hladkých tvárnic na tenkovrstvou maltu tl 100 mm</t>
  </si>
  <si>
    <t>-550235682</t>
  </si>
  <si>
    <t>"1.16, 1.17"2,78*3,15+1,78*3,15-0,6*1,97-0,7*1,97</t>
  </si>
  <si>
    <t>20</t>
  </si>
  <si>
    <t>342272245</t>
  </si>
  <si>
    <t>Příčka z pórobetonových hladkých tvárnic na tenkovrstvou maltu tl 150 mm</t>
  </si>
  <si>
    <t>-1292234467</t>
  </si>
  <si>
    <t>"místnosti 1.04, 1.09, 1.10"(2,7+4,43+1,8)*3,35</t>
  </si>
  <si>
    <t>"na schodišti"(4,1*(0,1635*15)/2+4,1*(0,1635*8)+4,1*4)+2,1*(0,1635*8)/2+1,6*1,8</t>
  </si>
  <si>
    <t>346244381</t>
  </si>
  <si>
    <t>Plentování v do 200 mm válcovaných nosníků cihlami</t>
  </si>
  <si>
    <t>1935137690</t>
  </si>
  <si>
    <t>1NP</t>
  </si>
  <si>
    <t>0,97*(0,2*2+0,2)</t>
  </si>
  <si>
    <t>1,95*(0,2*2+0,57)</t>
  </si>
  <si>
    <t>1,51*(0,15*2+0,65)</t>
  </si>
  <si>
    <t>2NP</t>
  </si>
  <si>
    <t>2*(0,15*2+0,745)</t>
  </si>
  <si>
    <t>1,5*(0,15*2+0,745)</t>
  </si>
  <si>
    <t>1,67*(0,15*2+0,565)</t>
  </si>
  <si>
    <t>1,67*(0,15*2+0,46)</t>
  </si>
  <si>
    <t>1,5*(0,15*2+0,485)</t>
  </si>
  <si>
    <t>1,68*(0,15*2+0,485)*5</t>
  </si>
  <si>
    <t>1,68*(0,15*2+0,745)*3</t>
  </si>
  <si>
    <t>1,1*(0,1*2+0,81)</t>
  </si>
  <si>
    <t>1,8*(0,15*2+0,65)</t>
  </si>
  <si>
    <t>1,5*(0,15*2+0,65)</t>
  </si>
  <si>
    <t>1,715*(0,15*2+0,65)</t>
  </si>
  <si>
    <t>2,135*(0,2*2+0,5)</t>
  </si>
  <si>
    <t>2,25*(0,2*2+0,5)</t>
  </si>
  <si>
    <t>22</t>
  </si>
  <si>
    <t>346272266</t>
  </si>
  <si>
    <t>Přizdívka z pórobetonových tvárnic tl 200 mm</t>
  </si>
  <si>
    <t>-2055605988</t>
  </si>
  <si>
    <t>"na shodišti pod stropem"1,7</t>
  </si>
  <si>
    <t>"na schodišti nad stropem k podhledu"2,1*4</t>
  </si>
  <si>
    <t>Vodorovné konstrukce</t>
  </si>
  <si>
    <t>23</t>
  </si>
  <si>
    <t>411321515</t>
  </si>
  <si>
    <t>Stropy deskové ze ŽB tř. C 20/25</t>
  </si>
  <si>
    <t>-249862925</t>
  </si>
  <si>
    <t>"nový strop"(4,5*2,73+1,85*0,5+4,8*3,1)*0,1</t>
  </si>
  <si>
    <t>24</t>
  </si>
  <si>
    <t>411354234</t>
  </si>
  <si>
    <t>Bednění stropů ztracené z hraněných trapézových vln v 40 mm plech pozinkovaný tl 0,88 mm</t>
  </si>
  <si>
    <t>-617648874</t>
  </si>
  <si>
    <t>4,5*2,73+1,85*0,5+4,8*3,1</t>
  </si>
  <si>
    <t>25</t>
  </si>
  <si>
    <t>411361821</t>
  </si>
  <si>
    <t>Výztuž stropů betonářskou ocelí 10 505</t>
  </si>
  <si>
    <t>-1490058528</t>
  </si>
  <si>
    <t>"dle PD"0,55</t>
  </si>
  <si>
    <t>26</t>
  </si>
  <si>
    <t>411362021</t>
  </si>
  <si>
    <t>Výztuž stropů svařovanými sítěmi Kari</t>
  </si>
  <si>
    <t>-487401536</t>
  </si>
  <si>
    <t>"dle PD"0,0555</t>
  </si>
  <si>
    <t>27</t>
  </si>
  <si>
    <t>411521000</t>
  </si>
  <si>
    <t>Ocelová konstrukce nového stropu dle PD</t>
  </si>
  <si>
    <t>619620399</t>
  </si>
  <si>
    <t>1,107</t>
  </si>
  <si>
    <t>28</t>
  </si>
  <si>
    <t>430321414</t>
  </si>
  <si>
    <t>Schodišťová konstrukce a rampa ze ŽB tř. C 25/30</t>
  </si>
  <si>
    <t>-120081197</t>
  </si>
  <si>
    <t>0,3*0,3*22*1,8+1,8*1,96*0,16</t>
  </si>
  <si>
    <t>29</t>
  </si>
  <si>
    <t>430361321</t>
  </si>
  <si>
    <t>Výztuž schodišťové konstrukce a rampy betonářskou ocelí 11 373</t>
  </si>
  <si>
    <t>772234755</t>
  </si>
  <si>
    <t>0,456</t>
  </si>
  <si>
    <t>30</t>
  </si>
  <si>
    <t>431351121</t>
  </si>
  <si>
    <t>Zřízení bednění podest schodišť a ramp přímočarých v do 4 m</t>
  </si>
  <si>
    <t>847510064</t>
  </si>
  <si>
    <t>"nástupní ramono"1,8*(0,1+4,4+0,3)+0,5*5</t>
  </si>
  <si>
    <t>"podesta"1,8*1,8</t>
  </si>
  <si>
    <t>"výstupní ramono"1,8*(2,2+0,25+0,2)+0,5*3</t>
  </si>
  <si>
    <t>31</t>
  </si>
  <si>
    <t>431351122</t>
  </si>
  <si>
    <t>Odstranění bednění podest schodišť a ramp přímočarých v do 4 m</t>
  </si>
  <si>
    <t>1498726670</t>
  </si>
  <si>
    <t>20,65</t>
  </si>
  <si>
    <t>32</t>
  </si>
  <si>
    <t>431351128</t>
  </si>
  <si>
    <t>Příplatek ke zřízení bednění podest křivočarých schodišť za podpěrnou konstrukci přes 4 do 6 m</t>
  </si>
  <si>
    <t>-259932239</t>
  </si>
  <si>
    <t>6,25*1,8+2,5*1,8</t>
  </si>
  <si>
    <t>33</t>
  </si>
  <si>
    <t>431351129</t>
  </si>
  <si>
    <t>Příplatek k odstranění bednění podest křivočarých schodišť za podpěrnou konstrukci přes 4 do 6 m</t>
  </si>
  <si>
    <t>1649872114</t>
  </si>
  <si>
    <t>34</t>
  </si>
  <si>
    <t>434351141</t>
  </si>
  <si>
    <t>Zřízení bednění stupňů přímočarých schodišť</t>
  </si>
  <si>
    <t>-57903037</t>
  </si>
  <si>
    <t>23*1,8*0,17</t>
  </si>
  <si>
    <t>35</t>
  </si>
  <si>
    <t>434351142</t>
  </si>
  <si>
    <t>Odstranění bednění stupňů přímočarých schodišť</t>
  </si>
  <si>
    <t>-330769269</t>
  </si>
  <si>
    <t>Úpravy povrchů, podlahy a osazování výplní</t>
  </si>
  <si>
    <t>36</t>
  </si>
  <si>
    <t>611311131</t>
  </si>
  <si>
    <t>Potažení vnitřních rovných stropů vápenným štukem tloušťky do 3 mm</t>
  </si>
  <si>
    <t>-1686874700</t>
  </si>
  <si>
    <t>17,95+11,1</t>
  </si>
  <si>
    <t>37</t>
  </si>
  <si>
    <t>611311133</t>
  </si>
  <si>
    <t>Potažení vnitřních kleneb nebo skořepin vápenným štukem tloušťky do 3 mm</t>
  </si>
  <si>
    <t>538753887</t>
  </si>
  <si>
    <t>opravy vč. kleneb</t>
  </si>
  <si>
    <t>32,7+25,2+13,3+21,9+16,5+5,2+5,2+10</t>
  </si>
  <si>
    <t>38</t>
  </si>
  <si>
    <t>611321145</t>
  </si>
  <si>
    <t>Vápenocementová omítka štuková dvouvrstvá vnitřních schodišťových konstrukcí nanášená ručně</t>
  </si>
  <si>
    <t>-914522616</t>
  </si>
  <si>
    <t>"schodiště"4,3*1,8+2,5*1,8+1,8*1,8</t>
  </si>
  <si>
    <t>39</t>
  </si>
  <si>
    <t>611325422</t>
  </si>
  <si>
    <t>Oprava vnitřní vápenocementové štukové omítky stropů v rozsahu plochy do 30%</t>
  </si>
  <si>
    <t>-720833940</t>
  </si>
  <si>
    <t>17,95+32,7+25,2+13,3+21,9+16,5+5,2+11,1+5,2+10</t>
  </si>
  <si>
    <t>40</t>
  </si>
  <si>
    <t>612311131</t>
  </si>
  <si>
    <t>Potažení vnitřních stěn vápenným štukem tloušťky do 3 mm</t>
  </si>
  <si>
    <t>1139853654</t>
  </si>
  <si>
    <t>1. NP</t>
  </si>
  <si>
    <t>"1.01"(8,97+2)*2*3,2</t>
  </si>
  <si>
    <t>"1.02"(6,95+4,7)*2*3,2</t>
  </si>
  <si>
    <t>"1.03"(5,37+4,7)*2*3,2</t>
  </si>
  <si>
    <t>"1.04, 1.10, 1.09"(6,95+4,07)*2*3,2</t>
  </si>
  <si>
    <t>"1.05"(4,07+5,37)*2*3,2</t>
  </si>
  <si>
    <t>"1.06"(3,91+4,22)*2*3,2</t>
  </si>
  <si>
    <t>"1.07"(1,9+4)*2*4,2</t>
  </si>
  <si>
    <t>"1.08"(5,5+2,5)*3,2</t>
  </si>
  <si>
    <t>"2.01, 2.02"(9+9,52)*2*4,2</t>
  </si>
  <si>
    <t>"2.03"(7,635*2+4,06)*4,2</t>
  </si>
  <si>
    <t>"2.04"(15,73+9,6)*2*4,2</t>
  </si>
  <si>
    <t>"2.05 - 2.09"(9,08+7,27)*2*4,2</t>
  </si>
  <si>
    <t>41</t>
  </si>
  <si>
    <t>612321141</t>
  </si>
  <si>
    <t>Vápenocementová omítka štuková dvouvrstvá vnitřních stěn nanášená ručně</t>
  </si>
  <si>
    <t>-1932782895</t>
  </si>
  <si>
    <t>"1.04, 1.09, 1.10"3,2*(4,43+2,12+2,27+2,23+1,8+2,7+1,8)</t>
  </si>
  <si>
    <t>"1.16, 1.17"3,2*(2,7*2+1,78*2)</t>
  </si>
  <si>
    <t>"2.05"4*(4,8+1,85+1,37+1,15+1,05)</t>
  </si>
  <si>
    <t>"2.06"4*(1,5+1,85)</t>
  </si>
  <si>
    <t>"2.07+2.08"4*(1,27*2+2,8*2+1,8*2+2,85*3+1*2)</t>
  </si>
  <si>
    <t>"2.09"4*(1,85*3+0,95+2,82+1,8)</t>
  </si>
  <si>
    <t>"2.01-2.03"4*(4,06*2+2,1+0,2*2)+(2,1+4,76)*3,86/2</t>
  </si>
  <si>
    <t>42</t>
  </si>
  <si>
    <t>612325422</t>
  </si>
  <si>
    <t>Oprava vnitřní vápenocementové štukové omítky stěn v rozsahu plochy do 30%</t>
  </si>
  <si>
    <t>1815801268</t>
  </si>
  <si>
    <t>43</t>
  </si>
  <si>
    <t>622142001</t>
  </si>
  <si>
    <t>Potažení vnějších stěn sklovláknitým pletivem vtlačeným do tenkovrstvé hmoty</t>
  </si>
  <si>
    <t>333540907</t>
  </si>
  <si>
    <t>Plocha</t>
  </si>
  <si>
    <t>(8,3+0,5)*(34,37*2+10,57*2)</t>
  </si>
  <si>
    <t>11,1*3,765/2*2</t>
  </si>
  <si>
    <t>"01"-(1,25*2)*3</t>
  </si>
  <si>
    <t>"02"-(1,1*1,9)*2</t>
  </si>
  <si>
    <t>"03"-(1,1*2)*2</t>
  </si>
  <si>
    <t>"04"-(3,0*1,55)</t>
  </si>
  <si>
    <t>"05"-(1,07*1,9)*3</t>
  </si>
  <si>
    <t>"06"-(1,25*1,95)*2</t>
  </si>
  <si>
    <t>"07"-(0,57*0,57)*1</t>
  </si>
  <si>
    <t>"08"-(1,17*1,57)*2</t>
  </si>
  <si>
    <t>"09"-(1,18*1,97)*13</t>
  </si>
  <si>
    <t>"10"-(1,1*1,97)*4</t>
  </si>
  <si>
    <t>"11"-(1,16*2,02)*3</t>
  </si>
  <si>
    <t>"12"-(1,17*2,02)*1</t>
  </si>
  <si>
    <t>"13"-(1*0,9)*2</t>
  </si>
  <si>
    <t>"14"-(1,5*0,9)*1</t>
  </si>
  <si>
    <t>"15"-(1,5*2,8)*2</t>
  </si>
  <si>
    <t>"16"-(2,37*2,56)*1</t>
  </si>
  <si>
    <t>"17"-(1,1*2,2)*1</t>
  </si>
  <si>
    <t>"18"-(1,45*2,32)*1</t>
  </si>
  <si>
    <t>"19"-(1,18*2,36)*1</t>
  </si>
  <si>
    <t>"20"-(0,75*1,05)*4</t>
  </si>
  <si>
    <t>Ostění</t>
  </si>
  <si>
    <t>"01"(1,25*2+2*2)*3*0,3</t>
  </si>
  <si>
    <t>"02"(1,1*2+1,9*2)*2*0,3</t>
  </si>
  <si>
    <t>"03"(1,1*2+2*2)*2*0,3</t>
  </si>
  <si>
    <t>"04"(3*2+1,55*2)*1*0,3</t>
  </si>
  <si>
    <t>"05"(1,07*2+1,9*2)*3*0,3</t>
  </si>
  <si>
    <t>"06"(1,25*2+1,9*2)*2*0,3</t>
  </si>
  <si>
    <t>"07"(0,57*2+0,57*2)*1*0,3</t>
  </si>
  <si>
    <t>"08"(1,17*2+1,57*2)*2*0,3</t>
  </si>
  <si>
    <t>"09"(1,18*2+1,97*2)*13*0,3</t>
  </si>
  <si>
    <t>"10"(1,1*2+1,98*2)*4*0,3</t>
  </si>
  <si>
    <t>"11"(1,16*2+2,02*2)*3*0,3</t>
  </si>
  <si>
    <t>"12"(1,17*2+2,02*2)*1*0,3</t>
  </si>
  <si>
    <t>"13"(1*2+0,9*2)*2*0,3</t>
  </si>
  <si>
    <t>"14"(1,5*2+0,9*2)*1*0,3</t>
  </si>
  <si>
    <t>"15"(1,5+2,8*2)*2*0,3</t>
  </si>
  <si>
    <t>"16"(2,37+2,56*2)*1*0,3</t>
  </si>
  <si>
    <t>"17"(1,1+2,2*2)*1*0,3</t>
  </si>
  <si>
    <t>"18"(1,45+2,32*2)*1*0,3</t>
  </si>
  <si>
    <t>"19"(1,18+2,36*2)*1*0,3</t>
  </si>
  <si>
    <t>"20"(0,75*2+1,05*2)*4*0,3</t>
  </si>
  <si>
    <t>44</t>
  </si>
  <si>
    <t>622143004</t>
  </si>
  <si>
    <t>D+M omítkových začišťovacích profilů (APU lišt)</t>
  </si>
  <si>
    <t>m</t>
  </si>
  <si>
    <t>475121308</t>
  </si>
  <si>
    <t>"01"(1,25*2+2*2)*3</t>
  </si>
  <si>
    <t>"02"(1,1*2+1,9*2)*2</t>
  </si>
  <si>
    <t>"02"(1,25*2+2*2)*3</t>
  </si>
  <si>
    <t>"03"(1,1*2+2*2)*2</t>
  </si>
  <si>
    <t>"05"(1,07*2+1,9*2)*3</t>
  </si>
  <si>
    <t>"06"(1,25*2+1,9*2)*2</t>
  </si>
  <si>
    <t>"07"(0,57*2+0,57*2)*1</t>
  </si>
  <si>
    <t>"08"(1,17*2+1,57*2)*2</t>
  </si>
  <si>
    <t>"09"(1,18*2+1,97*2)*13</t>
  </si>
  <si>
    <t>"10"(1,1*2+1,98*2)*4</t>
  </si>
  <si>
    <t>"11"(1,16*2+2,02*2)*3</t>
  </si>
  <si>
    <t>"12"(1,17*2+2,02*2)*1</t>
  </si>
  <si>
    <t>"13"(1*2+0,9*2)*2</t>
  </si>
  <si>
    <t>"14"(1,5*2+0,9*2)*1</t>
  </si>
  <si>
    <t>"15"(1,5+2,8*2)*2</t>
  </si>
  <si>
    <t>"16"(2,37+2,56*2)*1</t>
  </si>
  <si>
    <t>"17"(1,1+2,2*2)*1</t>
  </si>
  <si>
    <t>"18"(1,45+2,32*2)*1</t>
  </si>
  <si>
    <t>"19"(1,18+2,36*2)*1</t>
  </si>
  <si>
    <t>"20"(0,75*2+1,05*2)*4</t>
  </si>
  <si>
    <t>45</t>
  </si>
  <si>
    <t>62214300y</t>
  </si>
  <si>
    <t>D+M omítkových plastových nebo pozinkovaných rohových/koutových profilů s tkaninou</t>
  </si>
  <si>
    <t>-2017408437</t>
  </si>
  <si>
    <t>8,3*4</t>
  </si>
  <si>
    <t>3*34,37*2</t>
  </si>
  <si>
    <t>"01"(1,25+2*2)*3</t>
  </si>
  <si>
    <t>"02"(1,1+1,9*2)*2</t>
  </si>
  <si>
    <t>"03"(1,1+2*2)*2</t>
  </si>
  <si>
    <t>"05"(1,07+1,9*2)*3</t>
  </si>
  <si>
    <t>"06"(1,25+1,9*2)*2</t>
  </si>
  <si>
    <t>"07"(0,57+0,57*2)*1</t>
  </si>
  <si>
    <t>"08"(1,17+1,57*2)*2</t>
  </si>
  <si>
    <t>"09"(1,18+1,97*2)*13</t>
  </si>
  <si>
    <t>"10"(1,1+1,98*2)*4</t>
  </si>
  <si>
    <t>"11"(1,16+2,02*2)*3</t>
  </si>
  <si>
    <t>"12"(1,17+2,02*2)*1</t>
  </si>
  <si>
    <t>"13"(1+0,9*2)*2</t>
  </si>
  <si>
    <t>"14"(1,5+0,9*2)*1</t>
  </si>
  <si>
    <t>"20"(0,75+1,05*2)*4</t>
  </si>
  <si>
    <t>46</t>
  </si>
  <si>
    <t>622311131.1</t>
  </si>
  <si>
    <t>Potažení vnějších stěn štukem tloušťky do 3 mm</t>
  </si>
  <si>
    <t>-749931316</t>
  </si>
  <si>
    <t>807,808</t>
  </si>
  <si>
    <t>47</t>
  </si>
  <si>
    <t>622321311</t>
  </si>
  <si>
    <t>Vápenocementová omítka hrubá jednovrstvá zatřená vnějších stěn nanášená strojně</t>
  </si>
  <si>
    <t>1457372633</t>
  </si>
  <si>
    <t>48</t>
  </si>
  <si>
    <t>622900010</t>
  </si>
  <si>
    <t>Příplatek za členění, dle stávajícího (bosáže, římsy,...)</t>
  </si>
  <si>
    <t>-649592600</t>
  </si>
  <si>
    <t>49</t>
  </si>
  <si>
    <t>629991011</t>
  </si>
  <si>
    <t>Zakrytí výplní otvorů a svislých ploch fólií přilepenou lepící páskou</t>
  </si>
  <si>
    <t>448424312</t>
  </si>
  <si>
    <t>1,25*2*3</t>
  </si>
  <si>
    <t>1,1*1,9*2</t>
  </si>
  <si>
    <t>1,1*2*2</t>
  </si>
  <si>
    <t>3*1,55*1</t>
  </si>
  <si>
    <t>1,07*1,9*3</t>
  </si>
  <si>
    <t>1,25*1,95*2</t>
  </si>
  <si>
    <t>0,57*0,57*1</t>
  </si>
  <si>
    <t>1,17*1,57*2</t>
  </si>
  <si>
    <t>1,18*1,97*13</t>
  </si>
  <si>
    <t>1,1*1,97*4</t>
  </si>
  <si>
    <t>1,16*2,02*3</t>
  </si>
  <si>
    <t>1,17*2,02*1</t>
  </si>
  <si>
    <t>1*0,9*2</t>
  </si>
  <si>
    <t>1,5*0,9*1</t>
  </si>
  <si>
    <t>1,5*2,8*2</t>
  </si>
  <si>
    <t>2,37*2,56*1</t>
  </si>
  <si>
    <t>1,1*2,2*1</t>
  </si>
  <si>
    <t>1,45*2,32*1</t>
  </si>
  <si>
    <t>1,18*2,36*1</t>
  </si>
  <si>
    <t>0,75*1,05*4</t>
  </si>
  <si>
    <t>50</t>
  </si>
  <si>
    <t>629995101</t>
  </si>
  <si>
    <t>Očištění vnějších ploch tlakovou vodou</t>
  </si>
  <si>
    <t>-2076632071</t>
  </si>
  <si>
    <t>"plocha"626,162</t>
  </si>
  <si>
    <t>"sokl"116,844</t>
  </si>
  <si>
    <t>"ostění"295,04*0,3</t>
  </si>
  <si>
    <t>51</t>
  </si>
  <si>
    <t>631311115</t>
  </si>
  <si>
    <t>Mazanina tl do 80 mm z betonu prostého tř. C 20/25</t>
  </si>
  <si>
    <t>250657362</t>
  </si>
  <si>
    <t>"1.NP, 1.01 - 1.10"(0,06*2)*(17,95+32,7+25,2+28,3+21,9+16,5+5,15+9,5+5,9+4,7)</t>
  </si>
  <si>
    <t>52</t>
  </si>
  <si>
    <t>631311115a</t>
  </si>
  <si>
    <t>Mazanina tl do 60 mm z betonu prostého tř. C 20/25 se skelným vsypem</t>
  </si>
  <si>
    <t>113565078</t>
  </si>
  <si>
    <t>"2.NP nový strop"(4,5*2,73+1,85*0,5+4,8*3,1)*0,06</t>
  </si>
  <si>
    <t>53</t>
  </si>
  <si>
    <t>631311135</t>
  </si>
  <si>
    <t>Mazanina tl do 240 mm z betonu prostého bez zvýšených nároků na prostředí tř. C 20/25</t>
  </si>
  <si>
    <t>-311961477</t>
  </si>
  <si>
    <t>"strop 2.NP 2.02,2.03"(35,2+31,4)*0,14</t>
  </si>
  <si>
    <t>"2.NP odečet nového stropu"-(4,5*2,73+1,85*0,5+4,8*3,1)*0,14</t>
  </si>
  <si>
    <t>54</t>
  </si>
  <si>
    <t>631319013</t>
  </si>
  <si>
    <t>Příplatek k mazanině tl do 240 mm za přehlazení povrchu</t>
  </si>
  <si>
    <t>-77927992</t>
  </si>
  <si>
    <t>5,391</t>
  </si>
  <si>
    <t>55</t>
  </si>
  <si>
    <t>631319171</t>
  </si>
  <si>
    <t>Příplatek k mazanině tl do 80 mm za stržení povrchu spodní vrstvy před vložením výztuže</t>
  </si>
  <si>
    <t>603255363</t>
  </si>
  <si>
    <t>56</t>
  </si>
  <si>
    <t>63131x112</t>
  </si>
  <si>
    <t>Vyspravení stávajících betonových mazanin po zabudování ZTI, UT a dalších instalací</t>
  </si>
  <si>
    <t>-2022318831</t>
  </si>
  <si>
    <t>7,27*9,52+5,685*4,31</t>
  </si>
  <si>
    <t>57</t>
  </si>
  <si>
    <t>631342112.1</t>
  </si>
  <si>
    <t>Mazanina tl do 80 mm z betonu lehkého</t>
  </si>
  <si>
    <t>-658367344</t>
  </si>
  <si>
    <t>66*0,065</t>
  </si>
  <si>
    <t>58</t>
  </si>
  <si>
    <t>631362021</t>
  </si>
  <si>
    <t>Výztuž mazanin svařovanými sítěmi Kari</t>
  </si>
  <si>
    <t>-1426626171</t>
  </si>
  <si>
    <t>"1.NP, 1.01 - 1.10"(3,9/1000*1,3*2)*(17,95+32,7+25,2+28,3+21,9+16,5+5,15+9,5+5,9+4,7)</t>
  </si>
  <si>
    <t>"strop 2.NP 2.02,2.03"(3,9/1000*1,3)*((35,2+31,4)-(4,5*2,73+1,85*0,5+4,8*3,1))</t>
  </si>
  <si>
    <t>Ostatní konstrukce a práce, bourání</t>
  </si>
  <si>
    <t>59</t>
  </si>
  <si>
    <t>941111132</t>
  </si>
  <si>
    <t>Montáž lešení řadového trubkového lehkého s podlahami zatížení do 200 kg/m2 š do 1,5 m v do 25 m</t>
  </si>
  <si>
    <t>1038190800</t>
  </si>
  <si>
    <t>"stěny - obvod"(34,67*2+11,67*2+1,5*2*4)*9</t>
  </si>
  <si>
    <t>"štíty"11,67*4*2</t>
  </si>
  <si>
    <t>60</t>
  </si>
  <si>
    <t>941111232</t>
  </si>
  <si>
    <t>Příplatek k lešení řadovému trubkovému lehkému s podlahami š 1,5 m v 25 m za první a ZKD den použití</t>
  </si>
  <si>
    <t>2045117879</t>
  </si>
  <si>
    <t>"stěny"(34,67*2+11,67*2+1,5*2*4)*9*30*3</t>
  </si>
  <si>
    <t>"štíty"11,67*4*2*30*3</t>
  </si>
  <si>
    <t>61</t>
  </si>
  <si>
    <t>941111832</t>
  </si>
  <si>
    <t>Demontáž lešení řadového trubkového lehkého s podlahami zatížení do 200 kg/m2 š do 1,5 m v do 25 m</t>
  </si>
  <si>
    <t>1292409933</t>
  </si>
  <si>
    <t>"stěny"(34,67*2+11,67*2+1,5*2*4)*9</t>
  </si>
  <si>
    <t>62</t>
  </si>
  <si>
    <t>941500010</t>
  </si>
  <si>
    <t>Doprava a přesuny lešení</t>
  </si>
  <si>
    <t>kpl</t>
  </si>
  <si>
    <t>1252699107</t>
  </si>
  <si>
    <t>63</t>
  </si>
  <si>
    <t>941600010</t>
  </si>
  <si>
    <t>Montáž stavebního vrátku/výtahu</t>
  </si>
  <si>
    <t>-1520162494</t>
  </si>
  <si>
    <t>64</t>
  </si>
  <si>
    <t>941600020</t>
  </si>
  <si>
    <t>Pronájem stavebního vrátku/výtahu ZKD měsíc</t>
  </si>
  <si>
    <t>1446253356</t>
  </si>
  <si>
    <t>65</t>
  </si>
  <si>
    <t>941600030</t>
  </si>
  <si>
    <t>Demontáž stavebního vrátku/výtahu</t>
  </si>
  <si>
    <t>1098487025</t>
  </si>
  <si>
    <t>66</t>
  </si>
  <si>
    <t>941600040</t>
  </si>
  <si>
    <t>Doprava vrátku/výtahu a zaškolení obsluhy</t>
  </si>
  <si>
    <t>-1222061794</t>
  </si>
  <si>
    <t>67</t>
  </si>
  <si>
    <t>962031132</t>
  </si>
  <si>
    <t>Bourání příček z cihel pálených na MVC tl do 100 mm</t>
  </si>
  <si>
    <t>351514679</t>
  </si>
  <si>
    <t>"1. NP wc"3,0*(1,78+2,78+1,21+1,645+1,51+1,11*2)-0,6*1,97*5</t>
  </si>
  <si>
    <t>"1. NP zazděné dveře příčkou"1,1*2,1</t>
  </si>
  <si>
    <t>"2. NP v 2.01"1,5*4</t>
  </si>
  <si>
    <t>68</t>
  </si>
  <si>
    <t>962031133</t>
  </si>
  <si>
    <t>Bourání příček z cihel pálených na MVC tl do 150 mm</t>
  </si>
  <si>
    <t>1490158504</t>
  </si>
  <si>
    <t>2,59*3,0</t>
  </si>
  <si>
    <t>69</t>
  </si>
  <si>
    <t>962032231</t>
  </si>
  <si>
    <t>Bourání zdiva z cihel pálených nebo vápenopískových na MV nebo MVC přes 1 m3</t>
  </si>
  <si>
    <t>-2143110198</t>
  </si>
  <si>
    <t>"mezi 2.05 a 2.06"4,31*4,1*0,4-0,9*1,97*0,4</t>
  </si>
  <si>
    <t>"mezi 2.02 a 2.01"3,61*4,1*0,5-1,08*2,05*0,5</t>
  </si>
  <si>
    <t>"mezi 2.01 a 2.03"3,7*4,1*0,535-0,8*1,97*0,535</t>
  </si>
  <si>
    <t>70</t>
  </si>
  <si>
    <t>96303143.a</t>
  </si>
  <si>
    <t>Bourání stropní konstrukce pro nové schodiště (nášlapná vrstva, prkna, fošna, trám, zásyp, cihelná klenba - celá skladba dle PD)</t>
  </si>
  <si>
    <t>707570129</t>
  </si>
  <si>
    <t>4,08*(4,19)+4,69*2,59</t>
  </si>
  <si>
    <t>71</t>
  </si>
  <si>
    <t>963053935</t>
  </si>
  <si>
    <t>Bourání ŽB schodišťových ramen monolitických zazděných oboustranně</t>
  </si>
  <si>
    <t>163127973</t>
  </si>
  <si>
    <t>6,4*0,3*1,5</t>
  </si>
  <si>
    <t>72</t>
  </si>
  <si>
    <t>965042141</t>
  </si>
  <si>
    <t>Bourání podkladů pod dlažby nebo mazanin betonových nebo z litého asfaltu tl do 100 mm pl přes 4 m2</t>
  </si>
  <si>
    <t>-1461118779</t>
  </si>
  <si>
    <t>"1.NP, 1.01 - 1.09"0,06*(17,95+32,7+25,2+28,3+21,9+16,5+5,15+9,5+5,9+4,7)</t>
  </si>
  <si>
    <t>"odboruaný strop výčep"5,66*4,315*0,13</t>
  </si>
  <si>
    <t>73</t>
  </si>
  <si>
    <t>965082923</t>
  </si>
  <si>
    <t>Odstranění násypů pod podlahami tl do 100 mm pl přes 2 m2</t>
  </si>
  <si>
    <t>-1343661438</t>
  </si>
  <si>
    <t>"násyp na půdě"0,04*(34,37-0,81-0,3)*(10,57-0,5-0,5)</t>
  </si>
  <si>
    <t>74</t>
  </si>
  <si>
    <t>965082941</t>
  </si>
  <si>
    <t>Odstranění násypů pod podlahami tl přes 200 mm</t>
  </si>
  <si>
    <t>306861833</t>
  </si>
  <si>
    <t>"1.NP, 1.01 - 1.10"0,4*(17,95+32,7+25,2+28,3+21,9+16,5+5,15+9,5+5,9+4,7)</t>
  </si>
  <si>
    <t>75</t>
  </si>
  <si>
    <t>96806237a</t>
  </si>
  <si>
    <t>Vybourání vnějších výplní otvorů (okna, dveře, výloha,...)</t>
  </si>
  <si>
    <t>1296980073</t>
  </si>
  <si>
    <t>pohled jižní</t>
  </si>
  <si>
    <t>"výloha"3*2,4</t>
  </si>
  <si>
    <t>"sestava vstup s výlohou (dveře 900/1970)"2,37*2,56</t>
  </si>
  <si>
    <t>"okna"1,1*2*2</t>
  </si>
  <si>
    <t>"vstupní dveře"1,5*2,8</t>
  </si>
  <si>
    <t>"okna"1,25*2*3</t>
  </si>
  <si>
    <t>"okna"1,1*1,9*2</t>
  </si>
  <si>
    <t>pohled východní</t>
  </si>
  <si>
    <t>"okno"1,07*1,9*3</t>
  </si>
  <si>
    <t>"dveře"1,1*2,2</t>
  </si>
  <si>
    <t>pohled severní</t>
  </si>
  <si>
    <t>"okno"1,25*0,95*2</t>
  </si>
  <si>
    <t>"dveře vstupní"1,5*2,8</t>
  </si>
  <si>
    <t>"dveře wc"0,9*2,28*2</t>
  </si>
  <si>
    <t>"okno koupelna"0,55*0,92</t>
  </si>
  <si>
    <t>"okno wc"0,57*0,57</t>
  </si>
  <si>
    <t>"dveře doukřídlé - velikost odhad"1,45*2,5</t>
  </si>
  <si>
    <t>"okno"1,17*1,57*2</t>
  </si>
  <si>
    <t>"okno - výměna"1,18*1,97*9</t>
  </si>
  <si>
    <t>"okno - vybourání a doplnění"1,18*1,97*4</t>
  </si>
  <si>
    <t>"okno" 1,1*1,97*4</t>
  </si>
  <si>
    <t>"dveře" 1,18*2,36</t>
  </si>
  <si>
    <t>"okno"1,16*2,02</t>
  </si>
  <si>
    <t>"dveře"0,9*2,02*2</t>
  </si>
  <si>
    <t>"okno"1,17*2,02</t>
  </si>
  <si>
    <t>Půda</t>
  </si>
  <si>
    <t>"okno"2*0,75*1,05</t>
  </si>
  <si>
    <t>pohled západní</t>
  </si>
  <si>
    <t>"okno"0,75*1,05*2</t>
  </si>
  <si>
    <t>76</t>
  </si>
  <si>
    <t>968062456a</t>
  </si>
  <si>
    <t>Vybourání dveřních zárubní</t>
  </si>
  <si>
    <t>-673889686</t>
  </si>
  <si>
    <t>0,6*1,97*5</t>
  </si>
  <si>
    <t>0,97*2,1</t>
  </si>
  <si>
    <t>0,7*1,97</t>
  </si>
  <si>
    <t>1,05*2,1*6</t>
  </si>
  <si>
    <t>1,1*2,2</t>
  </si>
  <si>
    <t>0,9*1,97*3</t>
  </si>
  <si>
    <t>1,24*2,04*2</t>
  </si>
  <si>
    <t>0,8*1,97*3</t>
  </si>
  <si>
    <t>0,9*1,97*2</t>
  </si>
  <si>
    <t>77</t>
  </si>
  <si>
    <t>971033631</t>
  </si>
  <si>
    <t>Vybourání otvorů ve zdivu cihelném pl do 4 m2 na MVC nebo MV tl do 150 mm</t>
  </si>
  <si>
    <t>373206792</t>
  </si>
  <si>
    <t>"vybourání zdiva oken půdy - děrované zdivo"1,16*2,19*2+0,6*1,05*2</t>
  </si>
  <si>
    <t>78</t>
  </si>
  <si>
    <t>971033651</t>
  </si>
  <si>
    <t>Vybourání otvorů ve zdivu cihelném pl do 4 m2 na MVC nebo MV tl do 600 mm</t>
  </si>
  <si>
    <t>-1751172730</t>
  </si>
  <si>
    <t>vnitřní nosné zdi</t>
  </si>
  <si>
    <t>"mezi 2.05 a 2.02"1,735*4,1*0,5-0,9*1,97*0,5</t>
  </si>
  <si>
    <t>"mezi 2.06 a 2.03"0,67*2,05*0,5</t>
  </si>
  <si>
    <t>vnější nosné zdi</t>
  </si>
  <si>
    <t>"2. NP jižní pohled, okno"1,18*1,97*0,485</t>
  </si>
  <si>
    <t>"2. NP severní pohled, okna schodiště"0,27*2,2*0,485</t>
  </si>
  <si>
    <t>79</t>
  </si>
  <si>
    <t>971033681</t>
  </si>
  <si>
    <t>Vybourání otvorů ve zdivu cihelném pl do 4 m2 na MVC nebo MV tl do 900 mm</t>
  </si>
  <si>
    <t>-645181232</t>
  </si>
  <si>
    <t>vnitřní zdi</t>
  </si>
  <si>
    <t>"2. NP Střední zeď levá dveře"0,87*2,05*0,65</t>
  </si>
  <si>
    <t>"2. NP střední zeď levá průchod"1,1*2,4*0,65</t>
  </si>
  <si>
    <t>"1. NP z 1.10 od schodiště do sklepa"1,21*2,05*0,65</t>
  </si>
  <si>
    <t>"1. NP mezi 1.01 a 1.04"1,1*2,2*0,65</t>
  </si>
  <si>
    <t>"1. NP mezi 1.01 a 1.09"1,5*2,5*0,57</t>
  </si>
  <si>
    <t>vnější zdi</t>
  </si>
  <si>
    <t>"2. NP okna severní pohled"1,5*0,9*0,745+1*0,9*0,745+0,39*2,02*0,745</t>
  </si>
  <si>
    <t>"2. NP pohled západní"0,6*0,3*0,81</t>
  </si>
  <si>
    <t>"2. NP okna jižní pohled"1,18*1,97*0,745*3</t>
  </si>
  <si>
    <t>80</t>
  </si>
  <si>
    <t>981011316</t>
  </si>
  <si>
    <t>Demolice budov zděných na MVC podíl konstrukcí do 35 % postupným rozebíráním</t>
  </si>
  <si>
    <t>-786176479</t>
  </si>
  <si>
    <t>"větší přístavek"3,95*3*8</t>
  </si>
  <si>
    <t>"menší přístavek"4,89*1,7*4</t>
  </si>
  <si>
    <t>"schodiště"8,06*1,2*4*0,3</t>
  </si>
  <si>
    <t>81</t>
  </si>
  <si>
    <t>9854412.1</t>
  </si>
  <si>
    <t>Sanace trhlin - systémové řešení komplet</t>
  </si>
  <si>
    <t>-736475969</t>
  </si>
  <si>
    <t>997</t>
  </si>
  <si>
    <t>Přesun sutě</t>
  </si>
  <si>
    <t>82</t>
  </si>
  <si>
    <t>997013153</t>
  </si>
  <si>
    <t>Vnitrostaveništní doprava suti a vybouraných hmot pro budovy v do 12 m s omezením mechanizace</t>
  </si>
  <si>
    <t>1674988114</t>
  </si>
  <si>
    <t>83</t>
  </si>
  <si>
    <t>997013501</t>
  </si>
  <si>
    <t>Odvoz suti a vybouraných hmot na skládku nebo meziskládku do 1 km se složením</t>
  </si>
  <si>
    <t>-475790892</t>
  </si>
  <si>
    <t>84</t>
  </si>
  <si>
    <t>997013509</t>
  </si>
  <si>
    <t>Příplatek k odvozu suti a vybouraných hmot na skládku ZKD 1 km přes 1 km</t>
  </si>
  <si>
    <t>-1747571813</t>
  </si>
  <si>
    <t>357,57*20 'Přepočtené koeficientem množství</t>
  </si>
  <si>
    <t>85</t>
  </si>
  <si>
    <t>997013811</t>
  </si>
  <si>
    <t>Poplatek za uložení stavebního dřevěného odpadu na skládce (skládkovné)</t>
  </si>
  <si>
    <t>-1187701305</t>
  </si>
  <si>
    <t>86</t>
  </si>
  <si>
    <t>997013831</t>
  </si>
  <si>
    <t>Poplatek za uložení stavebního směsného odpadu na skládce (skládkovné)</t>
  </si>
  <si>
    <t>-443261786</t>
  </si>
  <si>
    <t>998</t>
  </si>
  <si>
    <t>Přesun hmot</t>
  </si>
  <si>
    <t>87</t>
  </si>
  <si>
    <t>998011002</t>
  </si>
  <si>
    <t>Přesun hmot pro budovy zděné v do 12 m</t>
  </si>
  <si>
    <t>1068483887</t>
  </si>
  <si>
    <t>PSV</t>
  </si>
  <si>
    <t>Práce a dodávky PSV</t>
  </si>
  <si>
    <t>711</t>
  </si>
  <si>
    <t>Izolace proti vodě, vlhkosti a plynům</t>
  </si>
  <si>
    <t>88</t>
  </si>
  <si>
    <t>711111001</t>
  </si>
  <si>
    <t>Provedení izolace proti zemní vlhkosti vodorovné za studena nátěrem penetračním</t>
  </si>
  <si>
    <t>1650796817</t>
  </si>
  <si>
    <t>"1.NP, 1.01 - 1.10"(17,95+32,7+25,2+28,3+21,9+16,5+5,15+9,5+5,9+4,7)</t>
  </si>
  <si>
    <t>89</t>
  </si>
  <si>
    <t>11163151a</t>
  </si>
  <si>
    <t>lak asfaltový</t>
  </si>
  <si>
    <t>kg</t>
  </si>
  <si>
    <t>-1676341865</t>
  </si>
  <si>
    <t>167,8*0,0003 'Přepočtené koeficientem množství</t>
  </si>
  <si>
    <t>90</t>
  </si>
  <si>
    <t>711141559</t>
  </si>
  <si>
    <t>Provedení izolace proti zemní vlhkosti pásy přitavením vodorovné NAIP</t>
  </si>
  <si>
    <t>-1784254504</t>
  </si>
  <si>
    <t>91</t>
  </si>
  <si>
    <t>62833159a</t>
  </si>
  <si>
    <t>pás těžký asfaltovaný</t>
  </si>
  <si>
    <t>225893896</t>
  </si>
  <si>
    <t>167,8*1,15 'Přepočtené koeficientem množství</t>
  </si>
  <si>
    <t>92</t>
  </si>
  <si>
    <t>711211112</t>
  </si>
  <si>
    <t>Izolace proti zemní vlhkosti a radonu provětrávaná z plastových segmentů v 80 mm se zabetonováním</t>
  </si>
  <si>
    <t>1080781499</t>
  </si>
  <si>
    <t>93</t>
  </si>
  <si>
    <t>919726121</t>
  </si>
  <si>
    <t>Geotextilie pro ochranu, separaci a filtraci netkaná měrná hmotnost do 200 g/m2</t>
  </si>
  <si>
    <t>-1799709820</t>
  </si>
  <si>
    <t>podlaha, strop</t>
  </si>
  <si>
    <t>"2.NP nový strop"4,5*2,73+1,85*0,5+4,8*3,1</t>
  </si>
  <si>
    <t>94</t>
  </si>
  <si>
    <t>998711202</t>
  </si>
  <si>
    <t>Přesun hmot procentní pro izolace proti vodě, vlhkosti a plynům v objektech v do 12 m</t>
  </si>
  <si>
    <t>%</t>
  </si>
  <si>
    <t>1408152761</t>
  </si>
  <si>
    <t>713</t>
  </si>
  <si>
    <t>Izolace tepelné</t>
  </si>
  <si>
    <t>95</t>
  </si>
  <si>
    <t>632481213</t>
  </si>
  <si>
    <t>Separační vrstva z PE fólie</t>
  </si>
  <si>
    <t>-1035186344</t>
  </si>
  <si>
    <t>"strop 2.NP 2.02,2.03"35,2+31,4</t>
  </si>
  <si>
    <t>"2.NP odečet nového stropu"-(4,5*2,73+1,85*0,5+4,8*3,1)</t>
  </si>
  <si>
    <t>96</t>
  </si>
  <si>
    <t>713111111</t>
  </si>
  <si>
    <t>Montáž izolace tepelné vrchem stropů volně kladenými rohožemi, pásy, dílci, deskami</t>
  </si>
  <si>
    <t>674724528</t>
  </si>
  <si>
    <t>9,6*33,26</t>
  </si>
  <si>
    <t>10,57*34,37</t>
  </si>
  <si>
    <t>97</t>
  </si>
  <si>
    <t>631480110</t>
  </si>
  <si>
    <t>deska minerální střešní izolační ISOVER ORSIK 600x1200 mm tl. 200 mm</t>
  </si>
  <si>
    <t>1753192706</t>
  </si>
  <si>
    <t>319,296*1,02 'Přepočtené koeficientem množství</t>
  </si>
  <si>
    <t>98</t>
  </si>
  <si>
    <t>631481070</t>
  </si>
  <si>
    <t>deska minerální střešní izolační ISOVER ORSIK 600x1200 mm tl. 160 mm</t>
  </si>
  <si>
    <t>731181135</t>
  </si>
  <si>
    <t>363,291*1,02 'Přepočtené koeficientem množství</t>
  </si>
  <si>
    <t>99</t>
  </si>
  <si>
    <t>71311113a</t>
  </si>
  <si>
    <t>Montáž izolace tepelné stropů volně kladenými rohožemi, pásy, dílci, deskami mezi nosníky</t>
  </si>
  <si>
    <t>-684099827</t>
  </si>
  <si>
    <t>100</t>
  </si>
  <si>
    <t>63150792a</t>
  </si>
  <si>
    <t>tepelná izolace minerální vata tl. 180mm</t>
  </si>
  <si>
    <t>-1674111369</t>
  </si>
  <si>
    <t>28,09*1,05 'Přepočtené koeficientem množství</t>
  </si>
  <si>
    <t>101</t>
  </si>
  <si>
    <t>713121111</t>
  </si>
  <si>
    <t>Montáž izolace tepelné podlah volně kladenými rohožemi, pásy, dílci, deskami 1 vrstva</t>
  </si>
  <si>
    <t>-422377135</t>
  </si>
  <si>
    <t>102</t>
  </si>
  <si>
    <t>28375675a</t>
  </si>
  <si>
    <t>deska pro kročejový útlum 1000x500x40 mm pěnový polystyren</t>
  </si>
  <si>
    <t>702808311</t>
  </si>
  <si>
    <t>103</t>
  </si>
  <si>
    <t>28375990</t>
  </si>
  <si>
    <t>deska EPS 150 do plochých střech a podlah λ=0,035 tl 140mm</t>
  </si>
  <si>
    <t>-1673952704</t>
  </si>
  <si>
    <t>167,8*1,05 'Přepočtené koeficientem množství</t>
  </si>
  <si>
    <t>104</t>
  </si>
  <si>
    <t>998713202</t>
  </si>
  <si>
    <t>Přesun hmot procentní pro izolace tepelné v objektech v do 12 m</t>
  </si>
  <si>
    <t>361067464</t>
  </si>
  <si>
    <t>729</t>
  </si>
  <si>
    <t>Gastrotechnika</t>
  </si>
  <si>
    <t>105</t>
  </si>
  <si>
    <t>729000010</t>
  </si>
  <si>
    <t>Kkuchyňské linky s dřezy</t>
  </si>
  <si>
    <t>1192255317</t>
  </si>
  <si>
    <t>751</t>
  </si>
  <si>
    <t>Vzduchotechnika</t>
  </si>
  <si>
    <t>106</t>
  </si>
  <si>
    <t>751500010</t>
  </si>
  <si>
    <t>Stoupací potrubí odvětrání podlahy - vybourání, potrubívětrací mřížka, zapravení</t>
  </si>
  <si>
    <t>1093942185</t>
  </si>
  <si>
    <t>107</t>
  </si>
  <si>
    <t>751500020</t>
  </si>
  <si>
    <t>Zřízení nasávání odvětrání podlahy - vybourání, potrubí, větrací mřížka, zapravení</t>
  </si>
  <si>
    <t>-2127224190</t>
  </si>
  <si>
    <t>762</t>
  </si>
  <si>
    <t>Konstrukce tesařské</t>
  </si>
  <si>
    <t>108</t>
  </si>
  <si>
    <t>762811811</t>
  </si>
  <si>
    <t>Demontáž záklopů stropů z hrubých prken tl do 32 mm</t>
  </si>
  <si>
    <t>1148176769</t>
  </si>
  <si>
    <t>"podlaha půdy"(34,37-0,81-7,27-0,65-0,3)*(10,57-0,485-0,485)</t>
  </si>
  <si>
    <t>"druhá vrstva podlahy půdy"(15,97+0,5)*(10,57-0,485-0,485)</t>
  </si>
  <si>
    <t>109</t>
  </si>
  <si>
    <t>762841812</t>
  </si>
  <si>
    <t>Demontáž podbíjení obkladů stropů a střech sklonu do 60° z hrubých prken s omítkou</t>
  </si>
  <si>
    <t>-286730741</t>
  </si>
  <si>
    <t>22,7+16,6+151,0+19,7+13,7+3,9</t>
  </si>
  <si>
    <t>110</t>
  </si>
  <si>
    <t>762822110</t>
  </si>
  <si>
    <t>Montáž stropního trámu z hraněného řeziva průřezové plochy do 144 cm2 s výměnami</t>
  </si>
  <si>
    <t>1904247312</t>
  </si>
  <si>
    <t>"(1/0,85*9,6)"12*33,1+33,1</t>
  </si>
  <si>
    <t>111</t>
  </si>
  <si>
    <t>60512127</t>
  </si>
  <si>
    <t>hranol stavební řezivo průřezu do 120cm2 přes dl 8m</t>
  </si>
  <si>
    <t>1954755066</t>
  </si>
  <si>
    <t>430,3*0,08*0,18*1,1</t>
  </si>
  <si>
    <t>112</t>
  </si>
  <si>
    <t>762811100</t>
  </si>
  <si>
    <t>Montáž vrchního přesahovaného záklopu z hrubých prken</t>
  </si>
  <si>
    <t>1819516099</t>
  </si>
  <si>
    <t>"Pochozí lávka na půdě"33*1,4</t>
  </si>
  <si>
    <t>113</t>
  </si>
  <si>
    <t>605111200</t>
  </si>
  <si>
    <t>řezivo stavební prkna prismovaná (středová) tloušťky 25 (32) mm délky 2 - 5 m</t>
  </si>
  <si>
    <t>1860930365</t>
  </si>
  <si>
    <t>33*1,4*0,032*1,1</t>
  </si>
  <si>
    <t>114</t>
  </si>
  <si>
    <t>762895000</t>
  </si>
  <si>
    <t>Spojovací prostředky pro montáž záklopu, stropnice a podbíjení</t>
  </si>
  <si>
    <t>-439510589</t>
  </si>
  <si>
    <t>"záklop"33*1,4*0,032</t>
  </si>
  <si>
    <t>"fošny mezi trámy"430,3*0,08*0,18</t>
  </si>
  <si>
    <t>115</t>
  </si>
  <si>
    <t>998762202</t>
  </si>
  <si>
    <t>Přesun hmot procentní pro kce tesařské v objektech v do 12 m</t>
  </si>
  <si>
    <t>-484573662</t>
  </si>
  <si>
    <t>763</t>
  </si>
  <si>
    <t>Konstrukce suché výstavby</t>
  </si>
  <si>
    <t>116</t>
  </si>
  <si>
    <t>763111313</t>
  </si>
  <si>
    <t>SDK příčka tl 100 mm profil CW+UW 75 desky 1xA 12,5 bez izolace do EI 30</t>
  </si>
  <si>
    <t>-1923378908</t>
  </si>
  <si>
    <t>(1,85*2+2,85+1)*4,1-0,9*1,97*2-0,7*1,97</t>
  </si>
  <si>
    <t>117</t>
  </si>
  <si>
    <t>763113341</t>
  </si>
  <si>
    <t>SDK příčka instalační tl 155 - 650 mm zdvojený profil CW+UW 50 desky 2xH2 12,5 s izolací EI 60 Rw do 54 dB</t>
  </si>
  <si>
    <t>-931624250</t>
  </si>
  <si>
    <t>4,1*(7,27+1+1,37+1,85+4,8)-1,8*1,97</t>
  </si>
  <si>
    <t>118</t>
  </si>
  <si>
    <t>763131441</t>
  </si>
  <si>
    <t>SDK podhled desky 2xDF 12,5 bez TI dvouvrstvá spodní kce profil CD+UD</t>
  </si>
  <si>
    <t>-1277753172</t>
  </si>
  <si>
    <t>"201"14,5</t>
  </si>
  <si>
    <t>"202"35,2</t>
  </si>
  <si>
    <t>"203"31,4</t>
  </si>
  <si>
    <t>"204"</t>
  </si>
  <si>
    <t>"205"</t>
  </si>
  <si>
    <t>"206"2,78</t>
  </si>
  <si>
    <t>"207"</t>
  </si>
  <si>
    <t>"208"</t>
  </si>
  <si>
    <t>"209"</t>
  </si>
  <si>
    <t>119</t>
  </si>
  <si>
    <t>763131441a</t>
  </si>
  <si>
    <t>SDK podhled desky 2xDF 12,5 bez TI dvouvrstvá spodní kce profil CD+UD akustická</t>
  </si>
  <si>
    <t>143399861</t>
  </si>
  <si>
    <t>"201"</t>
  </si>
  <si>
    <t>"202"</t>
  </si>
  <si>
    <t>"203"</t>
  </si>
  <si>
    <t>"204"151</t>
  </si>
  <si>
    <t>"206"</t>
  </si>
  <si>
    <t>120</t>
  </si>
  <si>
    <t>763131481</t>
  </si>
  <si>
    <t>SDK podhled desky 2xH2DF 12,5 bez TI dvouvrstvá spodní kce profil CD+UD</t>
  </si>
  <si>
    <t>1795334561</t>
  </si>
  <si>
    <t>"205"35,3</t>
  </si>
  <si>
    <t>"207"13,9</t>
  </si>
  <si>
    <t>"208"1,3</t>
  </si>
  <si>
    <t>"209"11,1</t>
  </si>
  <si>
    <t>121</t>
  </si>
  <si>
    <t>763131571</t>
  </si>
  <si>
    <t>SDK podhled deska 1xDFH2 12,5 bez izolace jednovrstvá spodní kce profil CD+UD EI 15</t>
  </si>
  <si>
    <t>184466406</t>
  </si>
  <si>
    <t>122</t>
  </si>
  <si>
    <t>763131751</t>
  </si>
  <si>
    <t>Montáž parotěsné zábrany do SDK podhledu</t>
  </si>
  <si>
    <t>-2074369621</t>
  </si>
  <si>
    <t>123</t>
  </si>
  <si>
    <t>2832921a</t>
  </si>
  <si>
    <t>zábrana parotěsná</t>
  </si>
  <si>
    <t>-1027918597</t>
  </si>
  <si>
    <t>296,48*1,1 'Přepočtené koeficientem množství</t>
  </si>
  <si>
    <t>124</t>
  </si>
  <si>
    <t>763412112</t>
  </si>
  <si>
    <t>Sanitární příčky do suchého prostředí, desky laminované tl 18 mm, vč. dveří dle PD</t>
  </si>
  <si>
    <t>-2140380981</t>
  </si>
  <si>
    <t>"2.09"1,85*2,3</t>
  </si>
  <si>
    <t>"2.06"2,8*2,3+1,6*2,3*2</t>
  </si>
  <si>
    <t>125</t>
  </si>
  <si>
    <t>998763202</t>
  </si>
  <si>
    <t>Přesun hmot procentní pro dřevostavby v objektech v do 24 m</t>
  </si>
  <si>
    <t>-1671220872</t>
  </si>
  <si>
    <t>764</t>
  </si>
  <si>
    <t>Konstrukce klempířské</t>
  </si>
  <si>
    <t>126</t>
  </si>
  <si>
    <t>764002851</t>
  </si>
  <si>
    <t>Demontáž oplechování parapetů do suti</t>
  </si>
  <si>
    <t>-174944584</t>
  </si>
  <si>
    <t>127</t>
  </si>
  <si>
    <t>764002861</t>
  </si>
  <si>
    <t>Demontáž oplechování říms a ozdobných prvků do suti</t>
  </si>
  <si>
    <t>1619521032</t>
  </si>
  <si>
    <t>34,67+10,57*4</t>
  </si>
  <si>
    <t>764216643b</t>
  </si>
  <si>
    <t>Oplechování prahu dveří celoplošně lepené z Pz s povrchovou úpravou rš 220 mm</t>
  </si>
  <si>
    <t>-1278084540</t>
  </si>
  <si>
    <t>"K04"8</t>
  </si>
  <si>
    <t>129</t>
  </si>
  <si>
    <t>764216644</t>
  </si>
  <si>
    <t>Oplechování rovných parapetů celoplošně lepené z Pz s povrchovou úpravou rš 330 mm</t>
  </si>
  <si>
    <t>-815729402</t>
  </si>
  <si>
    <t>"K03"56</t>
  </si>
  <si>
    <t>130</t>
  </si>
  <si>
    <t>764218624</t>
  </si>
  <si>
    <t>Oplechování rovné římsy celoplošně lepené z Pz s upraveným povrchem rš 330 mm</t>
  </si>
  <si>
    <t>1535590437</t>
  </si>
  <si>
    <t>131</t>
  </si>
  <si>
    <t>998764202</t>
  </si>
  <si>
    <t>Přesun hmot procentní pro konstrukce klempířské v objektech v do 12 m</t>
  </si>
  <si>
    <t>231224618</t>
  </si>
  <si>
    <t>765</t>
  </si>
  <si>
    <t>Krytina skládaná</t>
  </si>
  <si>
    <t>766</t>
  </si>
  <si>
    <t>Konstrukce truhlářské</t>
  </si>
  <si>
    <t>132</t>
  </si>
  <si>
    <t>766231113</t>
  </si>
  <si>
    <t>D+M sklápěcích půdních schodů</t>
  </si>
  <si>
    <t>kus</t>
  </si>
  <si>
    <t>-907715110</t>
  </si>
  <si>
    <t>133</t>
  </si>
  <si>
    <t>766300010</t>
  </si>
  <si>
    <t>Demontáž a likvidace dřevěnného schodiště na půdu</t>
  </si>
  <si>
    <t>1632350166</t>
  </si>
  <si>
    <t>134</t>
  </si>
  <si>
    <t>766691915</t>
  </si>
  <si>
    <t>Vyvěšení nebo zavěšení dřevěných křídel dveří pl přes 2 m2</t>
  </si>
  <si>
    <t>716504086</t>
  </si>
  <si>
    <t>"1.NP"14</t>
  </si>
  <si>
    <t>"2.NP"9</t>
  </si>
  <si>
    <t>135</t>
  </si>
  <si>
    <t>766-D01</t>
  </si>
  <si>
    <t>D01 Dveře jednokřídlé, otvíravé, plné, falcované, vč. obložkové zárubně a doplňků, L/P, 900/1970 mm</t>
  </si>
  <si>
    <t>1240290776</t>
  </si>
  <si>
    <t>136</t>
  </si>
  <si>
    <t>766-D02</t>
  </si>
  <si>
    <t>D02 Dveře jednokřídlé, otvíravé, plné, falcované, vč. obložkové zárubně a doplňků, L/P, 800/1970 mm</t>
  </si>
  <si>
    <t>1740660199</t>
  </si>
  <si>
    <t>137</t>
  </si>
  <si>
    <t>766-D03</t>
  </si>
  <si>
    <t>D03 Dveře jednokřídlé, otvíravé, plné, falcované, vč. obložkové zárubně a doplňků, L/P, 700/1970 mm</t>
  </si>
  <si>
    <t>-1333703837</t>
  </si>
  <si>
    <t>138</t>
  </si>
  <si>
    <t>766-D04</t>
  </si>
  <si>
    <t>D04 Dveře dvoukřídlé, otvíravé, plné, falcované, vč. obložkové zárubně a doplňků, L/P, 1600/1970 mm</t>
  </si>
  <si>
    <t>1904619302</t>
  </si>
  <si>
    <t>139</t>
  </si>
  <si>
    <t>766-D05</t>
  </si>
  <si>
    <t>D05 Dveře dvoukřídlé, otvíravé, plné, falcované, vč. obložkové zárubně a doplňků, L/P, 1480/1970 mm</t>
  </si>
  <si>
    <t>-761377223</t>
  </si>
  <si>
    <t>140</t>
  </si>
  <si>
    <t>766-D06</t>
  </si>
  <si>
    <t>D06 Dveře dvoukřídlé, otvíravé, plné, falcované, vč. obložkové zárubně a doplňků, L/P, 1280/1970 mm</t>
  </si>
  <si>
    <t>1986749349</t>
  </si>
  <si>
    <t>141</t>
  </si>
  <si>
    <t>766-D07</t>
  </si>
  <si>
    <t>D07 Dveře jednokřídlé, posuvné po kolejnici, plné, obložková zárubeň 1000/1970 mm</t>
  </si>
  <si>
    <t>-471661862</t>
  </si>
  <si>
    <t>142</t>
  </si>
  <si>
    <t>766-D08</t>
  </si>
  <si>
    <t>D08 Dveře jednokřídlé, otvíravé, plné, falcované, vč. obložkové zárubně a doplňků, L/P, 600/1970 mm</t>
  </si>
  <si>
    <t>911196391</t>
  </si>
  <si>
    <t>143</t>
  </si>
  <si>
    <t>766-D09</t>
  </si>
  <si>
    <t>D09 Dveře jednokřídlé, otvíravé, plné, falcované, vč. obložkové zárubně a doplňků, L/P, s požární ožolností 800/1970 mm</t>
  </si>
  <si>
    <t>1469794728</t>
  </si>
  <si>
    <t>144</t>
  </si>
  <si>
    <t>766-D10</t>
  </si>
  <si>
    <t>D10 Dveře jednokřídlé, otvíravé, plné, falcované, do ocelové zárubně (zárubeň v samostatné položce), vč. doplňků, L/P, 800/1970 mm</t>
  </si>
  <si>
    <t>116520240</t>
  </si>
  <si>
    <t>145</t>
  </si>
  <si>
    <t>766-D11</t>
  </si>
  <si>
    <t>D11 Dveře jednokřídlé, otvíravé, plné, falcované, do ocelové zárubně (zárubeň v samostatné položce), vč. doplňků, L/P, 600/1970 mm</t>
  </si>
  <si>
    <t>629202212</t>
  </si>
  <si>
    <t>146</t>
  </si>
  <si>
    <t>766-O01</t>
  </si>
  <si>
    <t>O01 Plastové okno dvoukřídlé s nadsvětlíkem vč. doplňků dle PD 1250 x 2000 mm</t>
  </si>
  <si>
    <t>1630148555</t>
  </si>
  <si>
    <t>147</t>
  </si>
  <si>
    <t>766-O02</t>
  </si>
  <si>
    <t>O02 Plastové okno dvoukřídlé s nadsvětlíkem vč. doplňků dle PD 1100 x 1900 mm</t>
  </si>
  <si>
    <t>-749327965</t>
  </si>
  <si>
    <t>148</t>
  </si>
  <si>
    <t>766-O03</t>
  </si>
  <si>
    <t>O03 Plastové okno dvoukřídlé s nadsvětlíkem vč. doplňků dle PD 1100 x 2000 mm</t>
  </si>
  <si>
    <t>-490261589</t>
  </si>
  <si>
    <t>149</t>
  </si>
  <si>
    <t>766-O04</t>
  </si>
  <si>
    <t>O04 Plastové/hliníkové okno velkoformátové zasklení výlohy vč. doplňků dle PD 3000 x 1550 mm</t>
  </si>
  <si>
    <t>-2046705270</t>
  </si>
  <si>
    <t>150</t>
  </si>
  <si>
    <t>766-O05</t>
  </si>
  <si>
    <t>O05 Plastové okno dvoukřídlé s nadsvětlíkem vč. doplňků dle PD 1070 x 1900 mm</t>
  </si>
  <si>
    <t>936603204</t>
  </si>
  <si>
    <t>151</t>
  </si>
  <si>
    <t>766-O06</t>
  </si>
  <si>
    <t>O06 Plastové okno dvoukřídlé s nadsvětlíkem vč. doplňků dle PD 1250 x 1950 mm</t>
  </si>
  <si>
    <t>491839416</t>
  </si>
  <si>
    <t>152</t>
  </si>
  <si>
    <t>766-O07</t>
  </si>
  <si>
    <t>O07 Plastové okno jednokřídlé vč. doplňků dle PD 570 x 570 mm</t>
  </si>
  <si>
    <t>299097431</t>
  </si>
  <si>
    <t>153</t>
  </si>
  <si>
    <t>766-O08</t>
  </si>
  <si>
    <t>O08 Plastové okno jednokřídlé vč. doplňků dle PD 1170 x 1570 mm</t>
  </si>
  <si>
    <t>705973393</t>
  </si>
  <si>
    <t>154</t>
  </si>
  <si>
    <t>766-O09</t>
  </si>
  <si>
    <t>O09 Plastové okno dvoukřídlé s nadsvětlíkem vč. doplňků dle PD 1180 x 1970 mm</t>
  </si>
  <si>
    <t>7313925</t>
  </si>
  <si>
    <t>155</t>
  </si>
  <si>
    <t>766-O10</t>
  </si>
  <si>
    <t>O10 Plastové okno dvoukřídlé s nadsvětlíkem vč. doplňků dle PD 1100 x 1970 mm</t>
  </si>
  <si>
    <t>1333796883</t>
  </si>
  <si>
    <t>156</t>
  </si>
  <si>
    <t>766-O11</t>
  </si>
  <si>
    <t>O11 Plastové okno dvoukřídlé s nadsvětlíkem vč. doplňků dle PD 1160 x 2020 mm</t>
  </si>
  <si>
    <t>-514144753</t>
  </si>
  <si>
    <t>157</t>
  </si>
  <si>
    <t>766-O12</t>
  </si>
  <si>
    <t>O12 Plastové okno dvoukřídlé s nadsvětlíkem vč. doplňků dle PD 1170 x 2020 mm</t>
  </si>
  <si>
    <t>986394565</t>
  </si>
  <si>
    <t>158</t>
  </si>
  <si>
    <t>766-O13</t>
  </si>
  <si>
    <t>O13 Plastové okno jednokřídlé vč. doplňků dle PD 1000 x 900 mm</t>
  </si>
  <si>
    <t>876452211</t>
  </si>
  <si>
    <t>159</t>
  </si>
  <si>
    <t>766-O14</t>
  </si>
  <si>
    <t>O14 Plastové okno jednokřídlé vč. doplňků dle PD 1500 x 900 mm</t>
  </si>
  <si>
    <t>-197541770</t>
  </si>
  <si>
    <t>160</t>
  </si>
  <si>
    <t>766-O15</t>
  </si>
  <si>
    <t xml:space="preserve">O15 Plastové vstupní prosklené dveře dvoukřídlé vč. doplňků  dle PD 1500 x 2800 mm</t>
  </si>
  <si>
    <t>1527299393</t>
  </si>
  <si>
    <t>161</t>
  </si>
  <si>
    <t>766-O16</t>
  </si>
  <si>
    <t xml:space="preserve">O16 Plastové vstupní prosklené dveře jednokřídlé vč. doplňků  dle PD 2370 x 2560 mm</t>
  </si>
  <si>
    <t>770416846</t>
  </si>
  <si>
    <t>162</t>
  </si>
  <si>
    <t>766-O17</t>
  </si>
  <si>
    <t xml:space="preserve">O17 Plastové vstupní plné dveře jednokřídlé vč. doplňků  dle PD 1100 x 2200 mm</t>
  </si>
  <si>
    <t>1086035464</t>
  </si>
  <si>
    <t>163</t>
  </si>
  <si>
    <t>766-O18</t>
  </si>
  <si>
    <t xml:space="preserve">O18 Plastové vstupní plné dveře dvoukřídlé vč. doplňků  dle PD 1450 x 2320 mm</t>
  </si>
  <si>
    <t>-605863608</t>
  </si>
  <si>
    <t>164</t>
  </si>
  <si>
    <t>766-O19</t>
  </si>
  <si>
    <t>O19 Plastové vstupní plné dveře jednokřídlé vč. doplňků dle PD 1180 x 2360 mm</t>
  </si>
  <si>
    <t>-1528440082</t>
  </si>
  <si>
    <t>165</t>
  </si>
  <si>
    <t>766-O20</t>
  </si>
  <si>
    <t>O20 Plastové okno - dvoukřídlé vč. doplňků dle PD 750 x 1050 mm</t>
  </si>
  <si>
    <t>2095893525</t>
  </si>
  <si>
    <t>166</t>
  </si>
  <si>
    <t>998766202</t>
  </si>
  <si>
    <t>Přesun hmot procentní pro konstrukce truhlářské v objektech v do 12 m</t>
  </si>
  <si>
    <t>-1190039556</t>
  </si>
  <si>
    <t>767</t>
  </si>
  <si>
    <t>Konstrukce zámečnické</t>
  </si>
  <si>
    <t>167</t>
  </si>
  <si>
    <t>76716111a</t>
  </si>
  <si>
    <t>D+M zábradlí nad schodištěm v=1m</t>
  </si>
  <si>
    <t>-1775286252</t>
  </si>
  <si>
    <t>168</t>
  </si>
  <si>
    <t>76716511x</t>
  </si>
  <si>
    <t>D+M schodišťového madla schodiště</t>
  </si>
  <si>
    <t>569209638</t>
  </si>
  <si>
    <t>169</t>
  </si>
  <si>
    <t>76721015x</t>
  </si>
  <si>
    <t>D+M ocelová konstrukce únikového schoidště, ocelová konstrukce pozinkovaná, vč. kotvení a povrchové úpravy</t>
  </si>
  <si>
    <t>1868430944</t>
  </si>
  <si>
    <t>396+1930</t>
  </si>
  <si>
    <t>170</t>
  </si>
  <si>
    <t>76721015y</t>
  </si>
  <si>
    <t>D+M schodišťové stupně a podesty z pororoštu</t>
  </si>
  <si>
    <t>541300161</t>
  </si>
  <si>
    <t>7,7*2</t>
  </si>
  <si>
    <t>171</t>
  </si>
  <si>
    <t>76721015z</t>
  </si>
  <si>
    <t>D+M zábradlí únikového schodiště</t>
  </si>
  <si>
    <t>-504716235</t>
  </si>
  <si>
    <t>8*2</t>
  </si>
  <si>
    <t>172</t>
  </si>
  <si>
    <t>76721016x</t>
  </si>
  <si>
    <t>D+M ocelová konstrukce roštu VZT jednotky</t>
  </si>
  <si>
    <t>1309325240</t>
  </si>
  <si>
    <t>25,3*8*1,05</t>
  </si>
  <si>
    <t>173</t>
  </si>
  <si>
    <t>76721017x</t>
  </si>
  <si>
    <t>D+M ocelová konstrukce roštu pro výlez na půdu a instalace VZT jednotky</t>
  </si>
  <si>
    <t>1471218500</t>
  </si>
  <si>
    <t>17,9*16*1,05</t>
  </si>
  <si>
    <t>174</t>
  </si>
  <si>
    <t>76721018x</t>
  </si>
  <si>
    <t>D+M Větrací mřížka s vnější síťkou proti hmyzu, nerez, 400 x 400 mm</t>
  </si>
  <si>
    <t>424136339</t>
  </si>
  <si>
    <t>175</t>
  </si>
  <si>
    <t>998767202</t>
  </si>
  <si>
    <t>Přesun hmot procentní pro zámečnické konstrukce v objektech v do 12 m</t>
  </si>
  <si>
    <t>462637678</t>
  </si>
  <si>
    <t>771</t>
  </si>
  <si>
    <t>Podlahy z dlaždic</t>
  </si>
  <si>
    <t>176</t>
  </si>
  <si>
    <t>77127411a</t>
  </si>
  <si>
    <t>Montáž obkladů stupnic a podstupnic z dlaždic keramických flexibilní lepidlo</t>
  </si>
  <si>
    <t>-213367774</t>
  </si>
  <si>
    <t>(23*0,1635*1,5+0,3*1,5*23+1,5*1,79)</t>
  </si>
  <si>
    <t>"soklík"(6,24+2,5+4,4+2,5+3,83+1,3+2,1+1,3)*0,1</t>
  </si>
  <si>
    <t>177</t>
  </si>
  <si>
    <t>59761111b</t>
  </si>
  <si>
    <t>dlaždice keramické</t>
  </si>
  <si>
    <t>49698352</t>
  </si>
  <si>
    <t>21,093*1,1 'Přepočtené koeficientem množství</t>
  </si>
  <si>
    <t>178</t>
  </si>
  <si>
    <t>771574117</t>
  </si>
  <si>
    <t>Montáž podlah keramických režných hladkých lepených flexibilním lepidlem</t>
  </si>
  <si>
    <t>2015946537</t>
  </si>
  <si>
    <t>"1.NP, 1.01 - 1.10, 1.17"(17,95+32,7+25,2+13,3+21,9+16,5+5,2+5,2+11,1+5,2+10+5)</t>
  </si>
  <si>
    <t>"2. NP"(35,2+35,3+2,78+13,9+1,3+11,1)</t>
  </si>
  <si>
    <t>179</t>
  </si>
  <si>
    <t>59761111a</t>
  </si>
  <si>
    <t>1113384858</t>
  </si>
  <si>
    <t>268,83*1,1 'Přepočtené koeficientem množství</t>
  </si>
  <si>
    <t>180</t>
  </si>
  <si>
    <t>771990112</t>
  </si>
  <si>
    <t>Vyrovnání podkladu samonivelační stěrkou tl 4 mm pevnosti 30 Mpa</t>
  </si>
  <si>
    <t>429856918</t>
  </si>
  <si>
    <t>9,52*7,27+35,2</t>
  </si>
  <si>
    <t>181</t>
  </si>
  <si>
    <t>998771202</t>
  </si>
  <si>
    <t>Přesun hmot procentní pro podlahy z dlaždic v objektech v do 12 m</t>
  </si>
  <si>
    <t>1000496693</t>
  </si>
  <si>
    <t>775</t>
  </si>
  <si>
    <t>Podlahy skládané</t>
  </si>
  <si>
    <t>182</t>
  </si>
  <si>
    <t>775511582</t>
  </si>
  <si>
    <t>Podlahy z vlysů lepených dle stávajících vč. penetrace podkladu a podobně</t>
  </si>
  <si>
    <t>123054362</t>
  </si>
  <si>
    <t>3,7*3,145</t>
  </si>
  <si>
    <t>183</t>
  </si>
  <si>
    <t>775591919</t>
  </si>
  <si>
    <t>Oprava podlah dřevěných - broušení celkové včetně tmelení</t>
  </si>
  <si>
    <t>1198171883</t>
  </si>
  <si>
    <t>31,4+151</t>
  </si>
  <si>
    <t>184</t>
  </si>
  <si>
    <t>775591929</t>
  </si>
  <si>
    <t>Podlahy dřevěné - celkové lakování</t>
  </si>
  <si>
    <t>-463560223</t>
  </si>
  <si>
    <t>781</t>
  </si>
  <si>
    <t>Dokončovací práce - obklady</t>
  </si>
  <si>
    <t>185</t>
  </si>
  <si>
    <t>78141411a</t>
  </si>
  <si>
    <t>Montáž obkladaček vnitřních pórovinových pravoúhlých lepených flexibilním lepidlem</t>
  </si>
  <si>
    <t>-1539132155</t>
  </si>
  <si>
    <t>"1.09"(1,8+0,69+2,7*2)*1,8</t>
  </si>
  <si>
    <t>"1.17"(1,78*4+2,78*2)*1,8-0,6*1,8*2-0,7*1,8</t>
  </si>
  <si>
    <t>"1.03"(0,61+5,37+0,73)*(1,8-0,85)</t>
  </si>
  <si>
    <t>"2.05"(4,85+1,85+1,98+7,27+7,08)*2,5</t>
  </si>
  <si>
    <t>"2.07"(2,85*4+1,8*2+2,8*2)*1,8-0,9*1,8*2-0,7*1,8</t>
  </si>
  <si>
    <t>"2.08"(1*2+1,27*2)*1,8-0,7*1,8</t>
  </si>
  <si>
    <t>"2.09"(6,17*2+1,85*4)*1,8-0,9*1,8*2</t>
  </si>
  <si>
    <t>186</t>
  </si>
  <si>
    <t>59761024a</t>
  </si>
  <si>
    <t>obkládačky keramické</t>
  </si>
  <si>
    <t>1852278619</t>
  </si>
  <si>
    <t>169,34*1,1 'Přepočtené koeficientem množství</t>
  </si>
  <si>
    <t>187</t>
  </si>
  <si>
    <t>998781202</t>
  </si>
  <si>
    <t>Přesun hmot procentní pro obklady keramické v objektech v do 12 m</t>
  </si>
  <si>
    <t>191369791</t>
  </si>
  <si>
    <t>783</t>
  </si>
  <si>
    <t>Dokončovací práce - nátěry</t>
  </si>
  <si>
    <t>188</t>
  </si>
  <si>
    <t>783823135.1</t>
  </si>
  <si>
    <t>Penetrační nátěr hladkých, tenkovrstvých zrnitých nebo štukových omítek</t>
  </si>
  <si>
    <t>233196068</t>
  </si>
  <si>
    <t>189</t>
  </si>
  <si>
    <t>783827125</t>
  </si>
  <si>
    <t>Krycí jednonásobný silikonový nátěr omítek stupně členitosti 1 a 2</t>
  </si>
  <si>
    <t>-2081453661</t>
  </si>
  <si>
    <t>784</t>
  </si>
  <si>
    <t>Dokončovací práce - malby a tapety</t>
  </si>
  <si>
    <t>190</t>
  </si>
  <si>
    <t>784121001</t>
  </si>
  <si>
    <t>Oškrabání malby v mísnostech výšky do 3,80 m</t>
  </si>
  <si>
    <t>-280543988</t>
  </si>
  <si>
    <t>stěny</t>
  </si>
  <si>
    <t>"1.04"(4,6+4,07)*2*3,2</t>
  </si>
  <si>
    <t>"1.08"(5,5+2,5)*2*3,2</t>
  </si>
  <si>
    <t>"1.09"(1,8+2,7)*2*3,2</t>
  </si>
  <si>
    <t>"1.10"(2,12+4,43)*2*3,2</t>
  </si>
  <si>
    <t>"1.14,1.16-1.17"(4,08+4,4+2,78+2,2+1,78+0,9+1,78*2)*2*3,2</t>
  </si>
  <si>
    <t>strop</t>
  </si>
  <si>
    <t>17,95+32,7+25,2+13,3+21,9+16,5+5,2+11,1+5,2+10+18+6,1+5</t>
  </si>
  <si>
    <t>191</t>
  </si>
  <si>
    <t>784121003</t>
  </si>
  <si>
    <t>Oškrabání malby v mísnostech výšky do 5,00 m</t>
  </si>
  <si>
    <t>1966315662</t>
  </si>
  <si>
    <t>"2.03"(7,635*2+4,06*2)*4,2</t>
  </si>
  <si>
    <t>"2.05"(7,27+7,08)*2*4,2</t>
  </si>
  <si>
    <t>"2.06"(1,5+1,85)*2*4,2</t>
  </si>
  <si>
    <t>"2.07"((4,7+2,85)*2+2,85*2)*4,2</t>
  </si>
  <si>
    <t>"2.08"(1,27+2)*2*4,2</t>
  </si>
  <si>
    <t>"strop"14,5+35,2+31,4+151,0+35,3+2,78+13,9+1,3+11,1</t>
  </si>
  <si>
    <t>192</t>
  </si>
  <si>
    <t>78422110x</t>
  </si>
  <si>
    <t>Dvojnásobné malby dvoubarevné ze směsí za sucha dobře otěruvzdorných v místnostech do 5,00 m</t>
  </si>
  <si>
    <t>-1044832429</t>
  </si>
  <si>
    <t>14,5+35,2+31,4+151,0+35,3+2,78+13,9+1,3+11,1</t>
  </si>
  <si>
    <t>odečet obkladaček</t>
  </si>
  <si>
    <t>"2.05"-((4,85+1,85+1,98+7,27+7,08)*2,5)</t>
  </si>
  <si>
    <t>"2.07"-((2,85*4+1,8*2+2,8*2)*1,8-0,9*1,8*2-0,7*1,8)</t>
  </si>
  <si>
    <t>"2.08"-((1*2+1,27*2)*1,8-0,7*1,8)</t>
  </si>
  <si>
    <t>"2.09"-((6,17*2+1,85*4)*1,8-0,9*1,8*2)</t>
  </si>
  <si>
    <t>193</t>
  </si>
  <si>
    <t>78422110y</t>
  </si>
  <si>
    <t>Dvojnásobné malby dvoubarevné ze směsí za sucha dobře otěruvzdorných v místnostech do 3,80 m</t>
  </si>
  <si>
    <t>-1840184694</t>
  </si>
  <si>
    <t>odečet obkladů</t>
  </si>
  <si>
    <t>"1.09"-((1,8+0,69+2,7*2)*1,8)</t>
  </si>
  <si>
    <t>"1.17"-((1,78*4+2,78*2)*1,8-0,6*1,8*2-0,7*1,8)</t>
  </si>
  <si>
    <t>"1.03"-((0,61+5,37+0,73)*(1,8-0,85))</t>
  </si>
  <si>
    <t>194</t>
  </si>
  <si>
    <t>78466110a</t>
  </si>
  <si>
    <t>Dekorační malby v místnostech výšky do 5,00 m</t>
  </si>
  <si>
    <t>1884362885</t>
  </si>
  <si>
    <t>D1.2 - Technika prostředí staveb</t>
  </si>
  <si>
    <t>Soupis:</t>
  </si>
  <si>
    <t>D1.2.1 - Zdravotně technické instalace</t>
  </si>
  <si>
    <t>Ing. JIndřich Horyna</t>
  </si>
  <si>
    <t xml:space="preserve">    5 - Komunikace pozemní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</si>
  <si>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</si>
  <si>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</si>
  <si>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</si>
  <si>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</si>
  <si>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113107542</t>
  </si>
  <si>
    <t>Odstranění podkladu živičných tl 100 mm při překopech strojně pl přes 15 m2</t>
  </si>
  <si>
    <t>1094119529</t>
  </si>
  <si>
    <t>54*1,0</t>
  </si>
  <si>
    <t>132201202</t>
  </si>
  <si>
    <t>Hloubení rýh š do 2000 mm v hornině tř. 3 objemu do 1000 m3</t>
  </si>
  <si>
    <t>-268176619</t>
  </si>
  <si>
    <t>Venkovní splašková</t>
  </si>
  <si>
    <t>řad 1</t>
  </si>
  <si>
    <t>Venkovní dešťová</t>
  </si>
  <si>
    <t>(36+18)*1,0*1,4</t>
  </si>
  <si>
    <t>132212101</t>
  </si>
  <si>
    <t>Hloubení rýh š do 600 mm ručním nebo pneum nářadím v soudržných horninách tř. 3</t>
  </si>
  <si>
    <t>-1096045627</t>
  </si>
  <si>
    <t>vnitřní kanalizace</t>
  </si>
  <si>
    <t>14*0,3*0,5</t>
  </si>
  <si>
    <t>2*0,3*0,4</t>
  </si>
  <si>
    <t>1*0,3*0,4</t>
  </si>
  <si>
    <t>3,5*0,3*0,4</t>
  </si>
  <si>
    <t>151101101</t>
  </si>
  <si>
    <t>Zřízení příložného pažení a rozepření stěn rýh hl do 2 m</t>
  </si>
  <si>
    <t>1956956123</t>
  </si>
  <si>
    <t>34*1,5*2</t>
  </si>
  <si>
    <t>151101211</t>
  </si>
  <si>
    <t>Odstranění příložného pažení stěn hl do 2 m</t>
  </si>
  <si>
    <t>-1157781619</t>
  </si>
  <si>
    <t>161101101</t>
  </si>
  <si>
    <t>Svislé přemístění výkopku z horniny tř. 1 až 4 hl výkopu do 2,5 m</t>
  </si>
  <si>
    <t>1083230732</t>
  </si>
  <si>
    <t>75,6+2,88</t>
  </si>
  <si>
    <t>162201102</t>
  </si>
  <si>
    <t>Vodorovné přemístění do 50 m výkopku/sypaniny z horniny tř. 1 až 4</t>
  </si>
  <si>
    <t>2139156664</t>
  </si>
  <si>
    <t>162701105</t>
  </si>
  <si>
    <t>Vodorovné přemístění do 10000 m výkopku/sypaniny z horniny tř. 1 až 4</t>
  </si>
  <si>
    <t>-1334110891</t>
  </si>
  <si>
    <t>162701109</t>
  </si>
  <si>
    <t>Příplatek k vodorovnému přemístění výkopku/sypaniny z horniny tř. 1 až 4 ZKD 1000 m přes 10000 m</t>
  </si>
  <si>
    <t>786454139</t>
  </si>
  <si>
    <t>167101102</t>
  </si>
  <si>
    <t>Nakládání výkopku z hornin tř. 1 až 4 přes 100 m3</t>
  </si>
  <si>
    <t>-770272693</t>
  </si>
  <si>
    <t>174102101</t>
  </si>
  <si>
    <t>Zásyp jam, šachet a rýh do 30 m3 sypaninou se zhutněním při překopech inženýrských sítí</t>
  </si>
  <si>
    <t>-1000385544</t>
  </si>
  <si>
    <t>78,48-6,6-44,54</t>
  </si>
  <si>
    <t>175111101</t>
  </si>
  <si>
    <t>Obsypání potrubí ručně sypaninou bez prohození sítem, uloženou do 3 m</t>
  </si>
  <si>
    <t>-1045297450</t>
  </si>
  <si>
    <t>zásyp jímky na vyvážení</t>
  </si>
  <si>
    <t>8,0</t>
  </si>
  <si>
    <t>11*0,3*0,4</t>
  </si>
  <si>
    <t>6*0,3*0,2</t>
  </si>
  <si>
    <t>1*0,3*0,2</t>
  </si>
  <si>
    <t>1,5*0,3*0,3</t>
  </si>
  <si>
    <t>14*0,3*0,4</t>
  </si>
  <si>
    <t>2*0,3*0,3</t>
  </si>
  <si>
    <t>1*0,3*0,3</t>
  </si>
  <si>
    <t>3,5*0,3*0,3</t>
  </si>
  <si>
    <t>(36+18)*1,0*0,6</t>
  </si>
  <si>
    <t>58337303</t>
  </si>
  <si>
    <t>štěrkopísek frakce 0-8</t>
  </si>
  <si>
    <t>-1004996744</t>
  </si>
  <si>
    <t>44,54*2</t>
  </si>
  <si>
    <t>58333698</t>
  </si>
  <si>
    <t>kamenivo těžené hrubé frakce 32/63</t>
  </si>
  <si>
    <t>-529048985</t>
  </si>
  <si>
    <t>27,34*2</t>
  </si>
  <si>
    <t>451573111</t>
  </si>
  <si>
    <t>Lože pod potrubí otevřený výkop ze štěrkopísku</t>
  </si>
  <si>
    <t>-1032362586</t>
  </si>
  <si>
    <t>11*0,3*0,1</t>
  </si>
  <si>
    <t>6*0,3*0,1</t>
  </si>
  <si>
    <t>1*0,3*0,1</t>
  </si>
  <si>
    <t>1,5*0,3*0,1</t>
  </si>
  <si>
    <t>14*0,3*0,1</t>
  </si>
  <si>
    <t>2*0,3*0,1</t>
  </si>
  <si>
    <t>3,5*0,3*0,1</t>
  </si>
  <si>
    <t>(36+18)*1,0*0,1</t>
  </si>
  <si>
    <t>Komunikace pozemní</t>
  </si>
  <si>
    <t>566901122</t>
  </si>
  <si>
    <t>Vyspravení podkladu po překopech ing sítí plochy do 15 m2 štěrkopískem tl. 150 mm</t>
  </si>
  <si>
    <t>-1597337354</t>
  </si>
  <si>
    <t>572340111</t>
  </si>
  <si>
    <t>Vyspravení krytu komunikací po překopech plochy do 15 m2 asfaltovým betonem ACO (AB) tl 50 mm</t>
  </si>
  <si>
    <t>1551623155</t>
  </si>
  <si>
    <t>612135101</t>
  </si>
  <si>
    <t>Hrubá výplň rýh ve stěnách maltou jakékoli šířky rýhy</t>
  </si>
  <si>
    <t>-1400903857</t>
  </si>
  <si>
    <t>100*0,1</t>
  </si>
  <si>
    <t>631312131</t>
  </si>
  <si>
    <t>Doplnění dosavadních mazanin betonem prostým plochy do 4 m2 tloušťky přes 80 mm</t>
  </si>
  <si>
    <t>1381105136</t>
  </si>
  <si>
    <t>Trubní vedení</t>
  </si>
  <si>
    <t>871275211</t>
  </si>
  <si>
    <t>Kanalizační potrubí z tvrdého PVC jednovrstvé tuhost třídy SN4 DN 125</t>
  </si>
  <si>
    <t>1525617607</t>
  </si>
  <si>
    <t>deštová</t>
  </si>
  <si>
    <t>7+14+15</t>
  </si>
  <si>
    <t>871315221</t>
  </si>
  <si>
    <t>Kanalizační potrubí z tvrdého PVC jednovrstvé tuhost třídy SN8 DN 160</t>
  </si>
  <si>
    <t>2126108401</t>
  </si>
  <si>
    <t>deštové</t>
  </si>
  <si>
    <t>splaškové</t>
  </si>
  <si>
    <t>877270310</t>
  </si>
  <si>
    <t>Montáž kolen na kanalizačním potrubí z PP trub hladkých plnostěnných DN 125</t>
  </si>
  <si>
    <t>175930167</t>
  </si>
  <si>
    <t>28617181</t>
  </si>
  <si>
    <t>koleno kanalizační PP SN 16 45 ° DN 125</t>
  </si>
  <si>
    <t>334787517</t>
  </si>
  <si>
    <t>877310310</t>
  </si>
  <si>
    <t>Montáž kolen na kanalizačním potrubí z PP trub hladkých plnostěnných DN 150</t>
  </si>
  <si>
    <t>-440392512</t>
  </si>
  <si>
    <t>28617182</t>
  </si>
  <si>
    <t>koleno kanalizační PP SN 16 45 ° DN 150</t>
  </si>
  <si>
    <t>282817034</t>
  </si>
  <si>
    <t>894812204</t>
  </si>
  <si>
    <t>Revizní a čistící šachta z PP šachtové dno DN 425/150 sběrné tvaru X</t>
  </si>
  <si>
    <t>1304438579</t>
  </si>
  <si>
    <t>894812231</t>
  </si>
  <si>
    <t>Revizní a čistící šachta z PP DN 425 šachtová roura korugovaná bez hrdla světlé hloubky 1500 mm</t>
  </si>
  <si>
    <t>2082232696</t>
  </si>
  <si>
    <t>894812249</t>
  </si>
  <si>
    <t>Příplatek k rourám revizní a čistící šachty z PP DN 425 za uříznutí šachtové roury</t>
  </si>
  <si>
    <t>-1201963124</t>
  </si>
  <si>
    <t>894812251</t>
  </si>
  <si>
    <t>Revizní a čistící šachta z PP DN 425 poklop betonový s betonovým konusem pro zatížení 7 t</t>
  </si>
  <si>
    <t>1668098901</t>
  </si>
  <si>
    <t>X89403</t>
  </si>
  <si>
    <t>Vyvezení , vyčištění stávajícího septiku objemu do 10,0 m3, sanace jímky a vyspravení vstupního otvoru, D+M</t>
  </si>
  <si>
    <t>-1245818483</t>
  </si>
  <si>
    <t>919731121</t>
  </si>
  <si>
    <t>Zarovnání styčné plochy podkladu nebo krytu živičného tl do 50 mm</t>
  </si>
  <si>
    <t>804237185</t>
  </si>
  <si>
    <t>919735112</t>
  </si>
  <si>
    <t>Řezání stávajícího živičného krytu hl do 100 mm</t>
  </si>
  <si>
    <t>1703877264</t>
  </si>
  <si>
    <t>56+56</t>
  </si>
  <si>
    <t>919735123</t>
  </si>
  <si>
    <t>Řezání stávajícího betonového krytu hl do 150 mm</t>
  </si>
  <si>
    <t>-1880438540</t>
  </si>
  <si>
    <t>2+3+14+14+2+1+3,5+10+6</t>
  </si>
  <si>
    <t>965042231</t>
  </si>
  <si>
    <t>Bourání podkladů pod dlažby nebo mazanin betonových nebo z litého asfaltu tl přes 100 mm pl do 4 m2</t>
  </si>
  <si>
    <t>-468078958</t>
  </si>
  <si>
    <t>38*0,3*0,12</t>
  </si>
  <si>
    <t>974029153</t>
  </si>
  <si>
    <t>Vysekání rýh ve zdivu kamenném hl do 100 mm š do 100 mm</t>
  </si>
  <si>
    <t>17945702</t>
  </si>
  <si>
    <t>X17502</t>
  </si>
  <si>
    <t>Vyspravení hydroizolace po provedení ležaté kanalizace, D+M</t>
  </si>
  <si>
    <t>-1822296894</t>
  </si>
  <si>
    <t>38*0,6</t>
  </si>
  <si>
    <t>997002511</t>
  </si>
  <si>
    <t>Vodorovné přemístění suti a vybouraných hmot bez naložení ale se složením a urovnáním do 1 km</t>
  </si>
  <si>
    <t>536217545</t>
  </si>
  <si>
    <t>997002519</t>
  </si>
  <si>
    <t>Příplatek ZKD 1 km přemístění suti a vybouraných hmot</t>
  </si>
  <si>
    <t>1816701481</t>
  </si>
  <si>
    <t>17,19*19</t>
  </si>
  <si>
    <t>997002611</t>
  </si>
  <si>
    <t>Nakládání suti a vybouraných hmot</t>
  </si>
  <si>
    <t>1438052158</t>
  </si>
  <si>
    <t>997221611</t>
  </si>
  <si>
    <t>Nakládání suti na dopravní prostředky pro vodorovnou dopravu</t>
  </si>
  <si>
    <t>1700495104</t>
  </si>
  <si>
    <t>997221845</t>
  </si>
  <si>
    <t>Poplatek za uložení na skládce (skládkovné) odpadu asfaltového bez dehtu kód odpadu 170 302</t>
  </si>
  <si>
    <t>-1650211338</t>
  </si>
  <si>
    <t>997221855</t>
  </si>
  <si>
    <t>Poplatek za uložení na skládce (skládkovné) zeminy a kameniva kód odpadu 170 504</t>
  </si>
  <si>
    <t>-1766952865</t>
  </si>
  <si>
    <t>998276101</t>
  </si>
  <si>
    <t>Přesun hmot pro trubní vedení z trub z plastických hmot otevřený výkop</t>
  </si>
  <si>
    <t>-2061043122</t>
  </si>
  <si>
    <t>721</t>
  </si>
  <si>
    <t>Zdravotechnika - vnitřní kanalizace</t>
  </si>
  <si>
    <t>721173401</t>
  </si>
  <si>
    <t>Potrubí kanalizační z PVC SN 4 svodné DN 110</t>
  </si>
  <si>
    <t>-1779558220</t>
  </si>
  <si>
    <t>2+7</t>
  </si>
  <si>
    <t>721173402</t>
  </si>
  <si>
    <t>Potrubí kanalizační z PVC SN 4 svodné DN 125</t>
  </si>
  <si>
    <t>-736332626</t>
  </si>
  <si>
    <t>6+1+2+2</t>
  </si>
  <si>
    <t>721173403</t>
  </si>
  <si>
    <t>Potrubí kanalizační z PVC SN 4 svodné DN 160</t>
  </si>
  <si>
    <t>684302909</t>
  </si>
  <si>
    <t>721174004</t>
  </si>
  <si>
    <t>Potrubí kanalizační z PP svodné DN 70</t>
  </si>
  <si>
    <t>-2036309079</t>
  </si>
  <si>
    <t>5+5+4</t>
  </si>
  <si>
    <t>721174005</t>
  </si>
  <si>
    <t>Potrubí kanalizační z PP svodné DN 100</t>
  </si>
  <si>
    <t>-1081084275</t>
  </si>
  <si>
    <t>4+2+2+2</t>
  </si>
  <si>
    <t>721174006</t>
  </si>
  <si>
    <t>Potrubí kanalizační z PP svodné DN 125</t>
  </si>
  <si>
    <t>-2052516316</t>
  </si>
  <si>
    <t>721174024</t>
  </si>
  <si>
    <t>Potrubí kanalizační z PP odpadní DN 70</t>
  </si>
  <si>
    <t>-289909589</t>
  </si>
  <si>
    <t>6+10</t>
  </si>
  <si>
    <t>721174025</t>
  </si>
  <si>
    <t>Potrubí kanalizační z PP odpadní DN 100</t>
  </si>
  <si>
    <t>-1786883689</t>
  </si>
  <si>
    <t>3+2+2+10</t>
  </si>
  <si>
    <t>721174042</t>
  </si>
  <si>
    <t>Potrubí kanalizační z PP připojovací DN 40</t>
  </si>
  <si>
    <t>640130000</t>
  </si>
  <si>
    <t>1+1+2+2+2</t>
  </si>
  <si>
    <t>721174043</t>
  </si>
  <si>
    <t>Potrubí kanalizační z PP připojovací DN 50</t>
  </si>
  <si>
    <t>1218149080</t>
  </si>
  <si>
    <t>2+2+3+4+4+2</t>
  </si>
  <si>
    <t>721174044</t>
  </si>
  <si>
    <t>Potrubí kanalizační z PP připojovací DN 70</t>
  </si>
  <si>
    <t>562333077</t>
  </si>
  <si>
    <t>5+8+1</t>
  </si>
  <si>
    <t>721174045</t>
  </si>
  <si>
    <t>Potrubí kanalizační z PP připojovací DN 100</t>
  </si>
  <si>
    <t>702688756</t>
  </si>
  <si>
    <t>1+2+1+2</t>
  </si>
  <si>
    <t>721194104</t>
  </si>
  <si>
    <t>Vyvedení a upevnění odpadních výpustek DN 40</t>
  </si>
  <si>
    <t>-515942586</t>
  </si>
  <si>
    <t>1+2+2+1+1+1</t>
  </si>
  <si>
    <t>721194105</t>
  </si>
  <si>
    <t>Vyvedení a upevnění odpadních výpustek DN 50</t>
  </si>
  <si>
    <t>-1231067027</t>
  </si>
  <si>
    <t>1+1+1+1+1+1+1+3+1+1</t>
  </si>
  <si>
    <t>721194107</t>
  </si>
  <si>
    <t>Vyvedení a upevnění odpadních výpustek DN 70</t>
  </si>
  <si>
    <t>1362759818</t>
  </si>
  <si>
    <t>721194109</t>
  </si>
  <si>
    <t>Vyvedení a upevnění odpadních výpustek DN 100</t>
  </si>
  <si>
    <t>1352806945</t>
  </si>
  <si>
    <t>4+1+1+1+1+1+1+1</t>
  </si>
  <si>
    <t>721211422</t>
  </si>
  <si>
    <t>Vpusť podlahová se svislým odtokem DN 50/75/110 mřížka nerez 138x138</t>
  </si>
  <si>
    <t>1288032240</t>
  </si>
  <si>
    <t>721242115</t>
  </si>
  <si>
    <t>Lapač střešních splavenin z PP se zápachovou klapkou a lapacím košem DN 110</t>
  </si>
  <si>
    <t>-1976398813</t>
  </si>
  <si>
    <t>721273152</t>
  </si>
  <si>
    <t>Hlavice ventilační polypropylen PP DN 75</t>
  </si>
  <si>
    <t>-451798122</t>
  </si>
  <si>
    <t>721273153</t>
  </si>
  <si>
    <t>Hlavice ventilační polypropylen PP DN 110</t>
  </si>
  <si>
    <t>523279769</t>
  </si>
  <si>
    <t>721274103</t>
  </si>
  <si>
    <t>Přivzdušňovací ventil venkovní odpadních potrubí DN 110</t>
  </si>
  <si>
    <t>1932419249</t>
  </si>
  <si>
    <t>722</t>
  </si>
  <si>
    <t>Zdravotechnika - vnitřní vodovod</t>
  </si>
  <si>
    <t>722130234</t>
  </si>
  <si>
    <t>Potrubí vodovodní ocelové závitové pozinkované svařované běžné DN 32</t>
  </si>
  <si>
    <t>1357856417</t>
  </si>
  <si>
    <t>4+2+2</t>
  </si>
  <si>
    <t>722174022</t>
  </si>
  <si>
    <t>Potrubí vodovodní plastové PPR svar polyfuze PN 20 D 20 x 3,4 mm</t>
  </si>
  <si>
    <t>-1361206652</t>
  </si>
  <si>
    <t>2+2+6+4+6+4+4+20+10+26+4</t>
  </si>
  <si>
    <t>722174023</t>
  </si>
  <si>
    <t>Potrubí vodovodní plastové PPR svar polyfuze PN 20 D 25 x 4,2 mm</t>
  </si>
  <si>
    <t>-721754668</t>
  </si>
  <si>
    <t>4+2+2+4+2+2+10+4+4++12+12+26+26</t>
  </si>
  <si>
    <t>722174024</t>
  </si>
  <si>
    <t>Potrubí vodovodní plastové PPR svar polyfuze PN 20 D 32 x5,4 mm</t>
  </si>
  <si>
    <t>786408715</t>
  </si>
  <si>
    <t>722174025</t>
  </si>
  <si>
    <t>Potrubí vodovodní plastové PPR svar polyfuze PN 20 D 40 x 6,7 mm</t>
  </si>
  <si>
    <t>-356426281</t>
  </si>
  <si>
    <t>2+8</t>
  </si>
  <si>
    <t>722181231</t>
  </si>
  <si>
    <t>Ochrana vodovodního potrubí přilepenými termoizolačními trubicemi z PE tl do 13 mm DN do 22 mm</t>
  </si>
  <si>
    <t>-1937808599</t>
  </si>
  <si>
    <t>722181232</t>
  </si>
  <si>
    <t>Ochrana vodovodního potrubí přilepenými termoizolačními trubicemi z PE tl do 13 mm DN do 45 mm</t>
  </si>
  <si>
    <t>1962151322</t>
  </si>
  <si>
    <t>110+8+12+10</t>
  </si>
  <si>
    <t>722190901</t>
  </si>
  <si>
    <t>Uzavření nebo otevření vodovodního potrubí při opravách</t>
  </si>
  <si>
    <t>1772621566</t>
  </si>
  <si>
    <t>722220111</t>
  </si>
  <si>
    <t>Nástěnka pro výtokový ventil G 1/2 s jedním závitem</t>
  </si>
  <si>
    <t>-766593169</t>
  </si>
  <si>
    <t>722230103</t>
  </si>
  <si>
    <t>Ventil přímý G 1 se dvěma závity</t>
  </si>
  <si>
    <t>1011651134</t>
  </si>
  <si>
    <t>722231073</t>
  </si>
  <si>
    <t>Ventil zpětný mosazný G 3/4 PN 10 do 110°C se dvěma závity</t>
  </si>
  <si>
    <t>-1928343834</t>
  </si>
  <si>
    <t>722231211</t>
  </si>
  <si>
    <t>Ventil redukční mosazný G 1/2 PN 10 do 100°C k bojleru s 2x vnitřním závitem</t>
  </si>
  <si>
    <t>1651123362</t>
  </si>
  <si>
    <t>722232045</t>
  </si>
  <si>
    <t>Kohout kulový přímý G 1 PN 42 do 185°C vnitřní závit</t>
  </si>
  <si>
    <t>-924950236</t>
  </si>
  <si>
    <t>722232503</t>
  </si>
  <si>
    <t>Potrubní oddělovač G 1 PN 10 do 65°C vnější závit</t>
  </si>
  <si>
    <t>-53975186</t>
  </si>
  <si>
    <t>722234264</t>
  </si>
  <si>
    <t>Filtr mosazný G 3/4 PN 16 do 120°C s 2x vnitřním závitem</t>
  </si>
  <si>
    <t>650345221</t>
  </si>
  <si>
    <t>722250133</t>
  </si>
  <si>
    <t>Hydrantový systém s tvarově stálou hadicí D 25 x 30 m celoplechový</t>
  </si>
  <si>
    <t>soubor</t>
  </si>
  <si>
    <t>-574574640</t>
  </si>
  <si>
    <t>722262213</t>
  </si>
  <si>
    <t>Vodoměr závitový jednovtokový suchoběžný do 40°C G 3/4 x 130 mm Qn 1,5 m3/h horizontální</t>
  </si>
  <si>
    <t>163569860</t>
  </si>
  <si>
    <t>722262301</t>
  </si>
  <si>
    <t>Vodoměr závitový vícevtokový mokroběžný do 40°C G 1 x 105 mm Qn 2,5 m3/h vertikální</t>
  </si>
  <si>
    <t>-1923633385</t>
  </si>
  <si>
    <t>722270102</t>
  </si>
  <si>
    <t>Sestava vodoměrová závitová G 1</t>
  </si>
  <si>
    <t>350348455</t>
  </si>
  <si>
    <t>722270103</t>
  </si>
  <si>
    <t>Sestava vodoměrová závitová G 5/4</t>
  </si>
  <si>
    <t>1036129854</t>
  </si>
  <si>
    <t>722290226</t>
  </si>
  <si>
    <t>Zkouška těsnosti vodovodního potrubí závitového do DN 50</t>
  </si>
  <si>
    <t>-608196362</t>
  </si>
  <si>
    <t>88+140+8</t>
  </si>
  <si>
    <t>722290234</t>
  </si>
  <si>
    <t>Proplach a dezinfekce vodovodního potrubí do DN 80</t>
  </si>
  <si>
    <t>-871071470</t>
  </si>
  <si>
    <t>998722102</t>
  </si>
  <si>
    <t>Přesun hmot tonážní pro vnitřní vodovod v objektech v do 12 m</t>
  </si>
  <si>
    <t>-1701893662</t>
  </si>
  <si>
    <t>X722012</t>
  </si>
  <si>
    <t>Čerpadlová skupina cirkulace TV, 3/4, bezpečnostní prvky, termostat. směš. ventil s ochranou proti opaření, integr. čerpadlo, včetně TI, 230V, 2-4,5 W, D+M</t>
  </si>
  <si>
    <t>1141797138</t>
  </si>
  <si>
    <t>725</t>
  </si>
  <si>
    <t>Zdravotechnika - zařizovací předměty</t>
  </si>
  <si>
    <t>725111132</t>
  </si>
  <si>
    <t>Splachovač nádržkový plastový nízkopoložený nebo vysokopoložený</t>
  </si>
  <si>
    <t>-347584583</t>
  </si>
  <si>
    <t>725112171</t>
  </si>
  <si>
    <t>Kombi klozet s hlubokým splachováním odpad vodorovný</t>
  </si>
  <si>
    <t>-1313218507</t>
  </si>
  <si>
    <t>725112173</t>
  </si>
  <si>
    <t>Kombi klozeti s hlubokým splachováním zvýšený odpad svislý</t>
  </si>
  <si>
    <t>307246260</t>
  </si>
  <si>
    <t>725121013</t>
  </si>
  <si>
    <t>Splachovač automatický pisoáru s montážní krabicí bateriový</t>
  </si>
  <si>
    <t>-1725753975</t>
  </si>
  <si>
    <t>725211602</t>
  </si>
  <si>
    <t>Umyvadlo keramické připevněné na stěnu šrouby bílé bez krytu na sifon 550 mm</t>
  </si>
  <si>
    <t>1179672099</t>
  </si>
  <si>
    <t>725211681</t>
  </si>
  <si>
    <t>Umyvadlo keramické zdravotní připevněné na stěnu šrouby bílé 640 mm</t>
  </si>
  <si>
    <t>1842734228</t>
  </si>
  <si>
    <t>725311121</t>
  </si>
  <si>
    <t>Dřez jednoduchý nerezový se zápachovou uzávěrkou s odkapávací plochou 560x480 mm a miskou</t>
  </si>
  <si>
    <t>1982756797</t>
  </si>
  <si>
    <t>725331111</t>
  </si>
  <si>
    <t>Výlevka bez výtokových armatur keramická se sklopnou plastovou mřížkou 500 mm</t>
  </si>
  <si>
    <t>-1388505603</t>
  </si>
  <si>
    <t>725531103</t>
  </si>
  <si>
    <t>Elektrický ohřívač zásobníkový přepadový beztlakový 15 l / 2 kW</t>
  </si>
  <si>
    <t>749999943</t>
  </si>
  <si>
    <t>725532111</t>
  </si>
  <si>
    <t>Elektrický ohřívač zásobníkový akumulační závěsný svislý 20 l / 2 kW</t>
  </si>
  <si>
    <t>1228380124</t>
  </si>
  <si>
    <t>725532124</t>
  </si>
  <si>
    <t>Elektrický ohřívač zásobníkový akumulační závěsný svislý 140 l / 2 kW</t>
  </si>
  <si>
    <t>-1848638135</t>
  </si>
  <si>
    <t>725535211</t>
  </si>
  <si>
    <t>Ventil pojistný G 1/2</t>
  </si>
  <si>
    <t>-847340423</t>
  </si>
  <si>
    <t>725535222</t>
  </si>
  <si>
    <t>Ventil pojistný bezpečnostní souprava s redukčním ventilem a výlevkou</t>
  </si>
  <si>
    <t>-1702890778</t>
  </si>
  <si>
    <t>725813111</t>
  </si>
  <si>
    <t>Ventil rohový bez připojovací trubičky nebo flexi hadičky G 1/2</t>
  </si>
  <si>
    <t>-1896401820</t>
  </si>
  <si>
    <t>36-9</t>
  </si>
  <si>
    <t>725813112</t>
  </si>
  <si>
    <t>Ventil rohový pračkový G 3/4</t>
  </si>
  <si>
    <t>395345899</t>
  </si>
  <si>
    <t>725821328</t>
  </si>
  <si>
    <t>Baterie dřezová stojánková páková s vytahovací sprškou</t>
  </si>
  <si>
    <t>-1238922019</t>
  </si>
  <si>
    <t>725822611</t>
  </si>
  <si>
    <t>Baterie umyvadlová stojánková páková bez výpusti</t>
  </si>
  <si>
    <t>1287865243</t>
  </si>
  <si>
    <t>725822612</t>
  </si>
  <si>
    <t>Baterie umyvadlová stojánková páková s výpustí s prodlouženým ramínkem pro imobilní</t>
  </si>
  <si>
    <t>-1461413009</t>
  </si>
  <si>
    <t>725831312</t>
  </si>
  <si>
    <t>Baterie vanová nástěnná páková s příslušenstvím a pevným držákem</t>
  </si>
  <si>
    <t>201378815</t>
  </si>
  <si>
    <t>D1.2.2 - Zařízení pro vytápění staveb</t>
  </si>
  <si>
    <t>Ing. Jindřich Horyna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</si>
  <si>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</si>
  <si>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</si>
  <si>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</si>
  <si>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</si>
  <si>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</si>
  <si>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-311433814</t>
  </si>
  <si>
    <t>15*0,2</t>
  </si>
  <si>
    <t>-1739934037</t>
  </si>
  <si>
    <t>919735122</t>
  </si>
  <si>
    <t>Řezání stávajícího betonového krytu hl do 100 mm</t>
  </si>
  <si>
    <t>-610791836</t>
  </si>
  <si>
    <t>2+2</t>
  </si>
  <si>
    <t>-169859452</t>
  </si>
  <si>
    <t>2*0,2*0,3</t>
  </si>
  <si>
    <t>971042261</t>
  </si>
  <si>
    <t>Vybourání otvorů v betonových příčkách a zdech pl do 0,0225 m2 tl do 600 mm</t>
  </si>
  <si>
    <t>1246037111</t>
  </si>
  <si>
    <t>974029143</t>
  </si>
  <si>
    <t>Vysekání rýh ve zdivu kamenném hl do 70 mm š do 100 mm</t>
  </si>
  <si>
    <t>-1698532588</t>
  </si>
  <si>
    <t>977151113</t>
  </si>
  <si>
    <t>Jádrové vrty diamantovými korunkami do D 50 mm do stavebních materiálů</t>
  </si>
  <si>
    <t>-1976628676</t>
  </si>
  <si>
    <t>977151124</t>
  </si>
  <si>
    <t>Jádrové vrty diamantovými korunkami do D 180 mm do stavebních materiálů</t>
  </si>
  <si>
    <t>-400676803</t>
  </si>
  <si>
    <t>odkouření</t>
  </si>
  <si>
    <t>0,8+0,8</t>
  </si>
  <si>
    <t>-1119525132</t>
  </si>
  <si>
    <t>2,0</t>
  </si>
  <si>
    <t>x17504</t>
  </si>
  <si>
    <t>topná zkouška</t>
  </si>
  <si>
    <t>hod</t>
  </si>
  <si>
    <t>1990929086</t>
  </si>
  <si>
    <t>X17505</t>
  </si>
  <si>
    <t>Vyregulování otopné soustavy, zaučení obsluhy, D+M</t>
  </si>
  <si>
    <t>466172184</t>
  </si>
  <si>
    <t>-134129645</t>
  </si>
  <si>
    <t>-1301789863</t>
  </si>
  <si>
    <t>1,842*19</t>
  </si>
  <si>
    <t>-862808628</t>
  </si>
  <si>
    <t>Poplatek za uložení na skládce (skládkovné) stavebního odpadu směsného kód odpadu 170 904</t>
  </si>
  <si>
    <t>23047891</t>
  </si>
  <si>
    <t>-1644248705</t>
  </si>
  <si>
    <t>731</t>
  </si>
  <si>
    <t>Ústřední vytápění - kotelny</t>
  </si>
  <si>
    <t>X73104</t>
  </si>
  <si>
    <t>MaR_Samostatná řídící jednotka pro navrhovaný regul. system, ovl. termostat topného okruhu, D+M</t>
  </si>
  <si>
    <t>-1304703464</t>
  </si>
  <si>
    <t>X73107</t>
  </si>
  <si>
    <t>MaR, prokabelování, sestavení MAR dle schématu zapojení, propojení čerpadlových sestav, modilů, čidel, regulátorů, kabeláž, včetně stavebních prací, rýh, zapravení</t>
  </si>
  <si>
    <t>-1006826362</t>
  </si>
  <si>
    <t>X73108</t>
  </si>
  <si>
    <t>MaR_ Revize elektroinstalace, kabeláže, D+M</t>
  </si>
  <si>
    <t>351310898</t>
  </si>
  <si>
    <t>X73109</t>
  </si>
  <si>
    <t xml:space="preserve">MaR, Zprovoznění, vyregulování, zaučení obsluhy, </t>
  </si>
  <si>
    <t>87034274</t>
  </si>
  <si>
    <t>X73114</t>
  </si>
  <si>
    <t>Čerpadlová skupina mix 20/6-MM: Rychlomontážní sada pro 1 otopný okruh se směšovačem, DN20, čerpadloel. regulovatelné 25/4, integrovaný EMS, včetně modulu MM</t>
  </si>
  <si>
    <t>511486065</t>
  </si>
  <si>
    <t>X73115</t>
  </si>
  <si>
    <t xml:space="preserve">Čerpadlová skupina  MIX 25/6-MM: Rychlomontážní sada pro 1 otopný okruh se směšovačem, DN25, čerpadlo el. regul.  RS25/6, integrovaný EMS, včetně modulu MM</t>
  </si>
  <si>
    <t>KUS</t>
  </si>
  <si>
    <t>204978668</t>
  </si>
  <si>
    <t>X73122</t>
  </si>
  <si>
    <t>Projektová dokumentace skutečného provedení</t>
  </si>
  <si>
    <t>-253702917</t>
  </si>
  <si>
    <t>732</t>
  </si>
  <si>
    <t>Ústřední vytápění - strojovny</t>
  </si>
  <si>
    <t>733</t>
  </si>
  <si>
    <t>Ústřední vytápění - rozvodné potrubí</t>
  </si>
  <si>
    <t>733223202</t>
  </si>
  <si>
    <t>Potrubí měděné tvrdé spojované tvrdým pájením D 15x1</t>
  </si>
  <si>
    <t>-1515055191</t>
  </si>
  <si>
    <t>OKRUH ÚŘAD</t>
  </si>
  <si>
    <t>20+2+2+3+3+1+1</t>
  </si>
  <si>
    <t>OKRUH OBCHOD</t>
  </si>
  <si>
    <t>OKRUH 2.NP - ZÁZEMÍ</t>
  </si>
  <si>
    <t>8+8+3+3+2+2+3+3+6+6+4+4</t>
  </si>
  <si>
    <t>733223203</t>
  </si>
  <si>
    <t>Potrubí měděné tvrdé spojované tvrdým pájením D 18x1</t>
  </si>
  <si>
    <t>-2017185011</t>
  </si>
  <si>
    <t>OU</t>
  </si>
  <si>
    <t>6+6+6+6+2</t>
  </si>
  <si>
    <t>OBCHOD</t>
  </si>
  <si>
    <t>2.np</t>
  </si>
  <si>
    <t>3+3+5+5+2+2+3+3+8+8+2+2+4+4+10+10+2+2</t>
  </si>
  <si>
    <t>733223204</t>
  </si>
  <si>
    <t>Potrubí měděné tvrdé spojované tvrdým pájením D 22x1</t>
  </si>
  <si>
    <t>1518624351</t>
  </si>
  <si>
    <t>3+3+1+1+1+1+3+3+9+9+3+3</t>
  </si>
  <si>
    <t>2.NP SÁL</t>
  </si>
  <si>
    <t>8+8</t>
  </si>
  <si>
    <t>733223205</t>
  </si>
  <si>
    <t>Potrubí měděné tvrdé spojované tvrdým pájením D 28x1,5</t>
  </si>
  <si>
    <t>-1684197259</t>
  </si>
  <si>
    <t>733223206</t>
  </si>
  <si>
    <t>Potrubí měděné tvrdé spojované tvrdým pájením D 35x1,5</t>
  </si>
  <si>
    <t>1301382789</t>
  </si>
  <si>
    <t>733291101</t>
  </si>
  <si>
    <t>Zkouška těsnosti potrubí měděné do D 35x1,5</t>
  </si>
  <si>
    <t>2061179709</t>
  </si>
  <si>
    <t>84+104+56+6+14</t>
  </si>
  <si>
    <t>733811241</t>
  </si>
  <si>
    <t xml:space="preserve">Ochrana potrubí ústředního vytápění  termoizolačními trubicemi z PE tl do 20 mm DN do 22 mm</t>
  </si>
  <si>
    <t>-1321977015</t>
  </si>
  <si>
    <t>998733102</t>
  </si>
  <si>
    <t>Přesun hmot tonážní pro rozvody potrubí v objektech v do 12 m</t>
  </si>
  <si>
    <t>-246323876</t>
  </si>
  <si>
    <t>734</t>
  </si>
  <si>
    <t>Ústřední vytápění - armatury</t>
  </si>
  <si>
    <t>734221682</t>
  </si>
  <si>
    <t>Termostatická hlavice kapalinová PN 10 do 110°C otopných těles VK</t>
  </si>
  <si>
    <t>1914738388</t>
  </si>
  <si>
    <t>734261402</t>
  </si>
  <si>
    <t>Armatura připojovací rohová G 1/2x18 PN 10 do 110°C radiátorů typu VK</t>
  </si>
  <si>
    <t>691164481</t>
  </si>
  <si>
    <t>734291122</t>
  </si>
  <si>
    <t>Kohout plnící a vypouštěcí G 3/8 PN 10 do 90°C závitový</t>
  </si>
  <si>
    <t>-24817222</t>
  </si>
  <si>
    <t>734292714</t>
  </si>
  <si>
    <t>Kohout kulový přímý G 3/4 PN 42 do 185°C vnitřní závit</t>
  </si>
  <si>
    <t>-925865267</t>
  </si>
  <si>
    <t>735</t>
  </si>
  <si>
    <t>Ústřední vytápění - otopná tělesa</t>
  </si>
  <si>
    <t>735152473</t>
  </si>
  <si>
    <t>Otopné těleso panelové VK dvoudeskové 1 přídavná přestupní plocha výška/délka 600/600 mm výkon 773 W</t>
  </si>
  <si>
    <t>1376709672</t>
  </si>
  <si>
    <t>735151832</t>
  </si>
  <si>
    <t>Demontáž otopného tělesa panelového třířadého délka do 2820 mm</t>
  </si>
  <si>
    <t>1036677299</t>
  </si>
  <si>
    <t>735152477</t>
  </si>
  <si>
    <t>Otopné těleso panelové VK dvoudeskové 1 přídavná přestupní plocha výška/délka 600/1000mm výkon 1288W</t>
  </si>
  <si>
    <t>-2087815162</t>
  </si>
  <si>
    <t>735152500</t>
  </si>
  <si>
    <t>Otopné těleso panelové VK dvoudeskové 1 přídavná přestupní plocha výška/délka 900/1400mm výkon 2456W</t>
  </si>
  <si>
    <t>-663048754</t>
  </si>
  <si>
    <t>735152576</t>
  </si>
  <si>
    <t>Otopné těleso panelové VK dvoudeskové 2 přídavné přestupní plochy výška/délka 600/900mm výkon 1511 W</t>
  </si>
  <si>
    <t>367451190</t>
  </si>
  <si>
    <t>735152577</t>
  </si>
  <si>
    <t>Otopné těleso panelové VK dvoudeskové 2 přídavné přestupní plochy výška/délka 600/1000mm výkon 1679W</t>
  </si>
  <si>
    <t>1271335994</t>
  </si>
  <si>
    <t>4+2+1+1+1+1</t>
  </si>
  <si>
    <t>735152579</t>
  </si>
  <si>
    <t>Otopné těleso panelové VK dvoudeskové 2 přídavné přestupní plochy výška/délka 600/1200mm výkon 2015W</t>
  </si>
  <si>
    <t>-249639903</t>
  </si>
  <si>
    <t>735152676</t>
  </si>
  <si>
    <t>Otopné těleso panelové VK třídeskové 3 přídavné přestupní plochy výška/délka 600/900 mm výkon 2165 W</t>
  </si>
  <si>
    <t>-2129628977</t>
  </si>
  <si>
    <t>735152677</t>
  </si>
  <si>
    <t>Otopné těleso panelové VK třídeskové 3 přídavné přestupní plochy výška/délka 600/1000mm výkon 2406 W</t>
  </si>
  <si>
    <t>1270375887</t>
  </si>
  <si>
    <t>735191905</t>
  </si>
  <si>
    <t>Odvzdušnění otopných těles</t>
  </si>
  <si>
    <t>-1727211280</t>
  </si>
  <si>
    <t>1+1+1+1+1+1+10+2+1+1</t>
  </si>
  <si>
    <t>735191910</t>
  </si>
  <si>
    <t>Napuštění vody do otopných těles</t>
  </si>
  <si>
    <t>1730476580</t>
  </si>
  <si>
    <t>735494811</t>
  </si>
  <si>
    <t>Vypuštění vody z otopných těles</t>
  </si>
  <si>
    <t>473973529</t>
  </si>
  <si>
    <t>735890802</t>
  </si>
  <si>
    <t>Přemístění demontovaného otopného tělesa vodorovně 100 m v objektech výšky přes 6 do 12 m</t>
  </si>
  <si>
    <t>-801217318</t>
  </si>
  <si>
    <t>783667611</t>
  </si>
  <si>
    <t>Krycí dvojnásobný olejový nátěr potrubí DN do 50 mm</t>
  </si>
  <si>
    <t>-1094847484</t>
  </si>
  <si>
    <t>358-114</t>
  </si>
  <si>
    <t>D1.2.4 - Elektroinstalace - rozváděče</t>
  </si>
  <si>
    <t>Ing Polanský Jiří Ph.D.</t>
  </si>
  <si>
    <t>D1 - Rozváděč RSM 1</t>
  </si>
  <si>
    <t>D2 - Rozváděč RSM 2</t>
  </si>
  <si>
    <t>D3 - Rozváděč RSM 3</t>
  </si>
  <si>
    <t>D4 - Ovládací skříňka OS 1</t>
  </si>
  <si>
    <t>D5 - Rozvaděč RE 1</t>
  </si>
  <si>
    <t>D1</t>
  </si>
  <si>
    <t>Rozváděč RSM 1</t>
  </si>
  <si>
    <t>Pol1</t>
  </si>
  <si>
    <t xml:space="preserve">Rozvodnice dvoustupňová, POD omítku, bílé dveře, N/PE svorkovnice, Hl=100mm, 5 řad, 120 modulů  BF-U-2S-5/120-100 182467</t>
  </si>
  <si>
    <t>Pol2</t>
  </si>
  <si>
    <t>Záslepka pro výřezy 45mm, 6 modulů TE, bílá, lámatelná po 8,75mm (1/2TE) BS-6MB-WH 178978</t>
  </si>
  <si>
    <t>Pol3</t>
  </si>
  <si>
    <t>Chránič Ir=250A, typ AC, 4-pól, Idn=0.03A, In=25A PF7-25/4/003 263584</t>
  </si>
  <si>
    <t>Pol4</t>
  </si>
  <si>
    <t>Jistič PL7, char B, 1-pólový, Icn=10kA, In=10A PL7-B10/1 262674</t>
  </si>
  <si>
    <t>Pol5</t>
  </si>
  <si>
    <t>Jistič PL7, char B, 1-pólový, Icn=10kA, In=16A PL7-B16/1 262676</t>
  </si>
  <si>
    <t>Pol6</t>
  </si>
  <si>
    <t>Jistič PL7, char B, 3-pólový, Icn=10kA, In=16A PL7-B16/3 263389</t>
  </si>
  <si>
    <t>Pol7</t>
  </si>
  <si>
    <t>Jistič PL7, char B, 3-pólový, Icn=10kA, In=25A PL7-B25/3 263391</t>
  </si>
  <si>
    <t>Pol8</t>
  </si>
  <si>
    <t>Jistič PL7, char B, 3-pólový, Icn=10kA, In=32A PL7-B32/3 263392</t>
  </si>
  <si>
    <t>Pol9</t>
  </si>
  <si>
    <t>Svodič přepětí třídy T1+T2 (B+C), 3pól sada pro TN-C SPBT12-280/3 158330</t>
  </si>
  <si>
    <t>Pol10</t>
  </si>
  <si>
    <t>Hlavní vypínač, 3-pól, In=40A IS-40/3 276272</t>
  </si>
  <si>
    <t>Pol11</t>
  </si>
  <si>
    <t>Světelné návěstí bílá 24V AC/DC Z-EL/WH24 107493</t>
  </si>
  <si>
    <t>Pol12</t>
  </si>
  <si>
    <t>Světelné návěstí bílá 230V AC/DC Z-EL/WH230 107494</t>
  </si>
  <si>
    <t>Pol13</t>
  </si>
  <si>
    <t>Elektroměr cejchovaný MID 3×230/400V, přímý do 65A, 1-sazba KWZ44B1 999201867</t>
  </si>
  <si>
    <t>Pol14</t>
  </si>
  <si>
    <t>Záložní zdroj s baterii COMET A6963 zdroj MIN-DC-UPS/24VDC/2</t>
  </si>
  <si>
    <t>Pol15</t>
  </si>
  <si>
    <t xml:space="preserve">Přídavek na montáž přístrojů 2 Mont  DevM 2</t>
  </si>
  <si>
    <t>D2</t>
  </si>
  <si>
    <t>Rozváděč RSM 2</t>
  </si>
  <si>
    <t>Pol16</t>
  </si>
  <si>
    <t xml:space="preserve">Rozvodnice dvoustupňová, POD omítku, bílé dveře, N/PE svorkovnice, Hl=100mm, 3 řady, 72 modulů  BF-U-2S-3/72-100 182465</t>
  </si>
  <si>
    <t>Pol17</t>
  </si>
  <si>
    <t>Jistič PL7, char B, 1-pólový, Icn=10kA, In=6A PL7-B6/1 262673</t>
  </si>
  <si>
    <t>Pol18</t>
  </si>
  <si>
    <t>Instalační stykač, 230V~, 25A, 4zap. kont. Z-SCH230/25-40 248847</t>
  </si>
  <si>
    <t>D3</t>
  </si>
  <si>
    <t>Rozváděč RSM 3</t>
  </si>
  <si>
    <t>Pol19</t>
  </si>
  <si>
    <t>Rám s dveřmi, otočný zámek, montáž POD omítku, šedá, ŠxV=835x1760, IP30 BP-U-3S-800/17 111166</t>
  </si>
  <si>
    <t>Pol20</t>
  </si>
  <si>
    <t>Bočnice, V=1650, včetně západky BPZ-SNAP BPZ-MSW-17/SNAP 112289</t>
  </si>
  <si>
    <t>Pol21</t>
  </si>
  <si>
    <t>Ochranný kryt, ŠxVxH=835x1760x240 BPZ-WB3S-800/17/2 111138</t>
  </si>
  <si>
    <t>Pol22</t>
  </si>
  <si>
    <t>Schránka na dokumentaci A4 LAB-BAG_A4 107913</t>
  </si>
  <si>
    <t>Pol23</t>
  </si>
  <si>
    <t>Montážní sada NZM1, vertikálně, na MSW, šedá, Š=800, V=300 BPZ-NZM1/MSW-800-MV 116927</t>
  </si>
  <si>
    <t>Pol24</t>
  </si>
  <si>
    <t>DIN lišta hliníková, šířka skříně = 800, šířka lišty = 688 BPZ-DINR35-800 293596</t>
  </si>
  <si>
    <t>Pol25</t>
  </si>
  <si>
    <t>Upevňovací úchytka s vodivým propojení (zelená) BEL01 275200</t>
  </si>
  <si>
    <t>Pol26</t>
  </si>
  <si>
    <t>Upevňovací úchytka celoplastová (bílá) BEL12 275199</t>
  </si>
  <si>
    <t>Pol27</t>
  </si>
  <si>
    <t>Krycí deska, s výřezem 45mm, plechová, šedá, Š=800, V=150 BPZ-FP-800/150-45 286690</t>
  </si>
  <si>
    <t>Pol28</t>
  </si>
  <si>
    <t>Krycí deska, bez výřezu, plechová, šedá, Š=800, V=300 BPZ-FP-800/300-BL 108394</t>
  </si>
  <si>
    <t>Pol29</t>
  </si>
  <si>
    <t>Jistič PL6, char B, 1-pólový, Icn=6kA, In=10A PL6-B10/1 286519</t>
  </si>
  <si>
    <t>Pol30</t>
  </si>
  <si>
    <t>Jistič PL6, char B, 1-pólový, Icn=6kA, In=16A PL6-B16/1 286521</t>
  </si>
  <si>
    <t>Pol31</t>
  </si>
  <si>
    <t>Jistič PL6, char B, 3-pólový, Icn=6kA, In=16A PL6-B16/3 286589</t>
  </si>
  <si>
    <t>Pol32</t>
  </si>
  <si>
    <t>Jistič PL6, char B, 3-pólový, Icn=6kA, In=20A PL6-B20/3 286590</t>
  </si>
  <si>
    <t>Pol33</t>
  </si>
  <si>
    <t>Jistič PL6, char B, 3-pólový, Icn=6kA, In=25A PL6-B25/3 286591</t>
  </si>
  <si>
    <t>Pol34</t>
  </si>
  <si>
    <t>Jistič PL6, char B, 3-pólový, Icn=6kA, In=32A PL6-B32/3 286592</t>
  </si>
  <si>
    <t>Pol35</t>
  </si>
  <si>
    <t>Jistič PL7, char C, 1-pólový, Icn=10kA, In=1,5A PL7-C1,5/1 165058</t>
  </si>
  <si>
    <t>Pol36</t>
  </si>
  <si>
    <t>Jistič PL7, char C, 1-pólový, Icn=10kA, In=3,5A PL7-C3,5/1 165062</t>
  </si>
  <si>
    <t>Pol37</t>
  </si>
  <si>
    <t>Spínač motorů 3-pól, Ir=25.0-40.0A Z-MS-40/3 248414</t>
  </si>
  <si>
    <t>Pol38</t>
  </si>
  <si>
    <t>Hlavní vypínač, 3-pól, In=100A IS-100/3 276284</t>
  </si>
  <si>
    <t>Pol39</t>
  </si>
  <si>
    <t>Výkonový jistič, 3pól, In=50A, Icu=36kA LZMC1-A50-I 111892</t>
  </si>
  <si>
    <t>Pol40</t>
  </si>
  <si>
    <t>Vypínací spoušť NZM1, 208-250V ~/= NZM1-XA208-250AC/DC 259726</t>
  </si>
  <si>
    <t>Pol41</t>
  </si>
  <si>
    <t>Příplatek na montáž a zapojení přístrojů Mont 3</t>
  </si>
  <si>
    <t>D4</t>
  </si>
  <si>
    <t>Ovládací skříňka OS 1</t>
  </si>
  <si>
    <t>Pol42</t>
  </si>
  <si>
    <t>Rozvodnice, POD omítku, bílé plast. dveře, 1 řada, 18 modulů BC-U-1/18-TW-ECO 281699</t>
  </si>
  <si>
    <t>Pol43</t>
  </si>
  <si>
    <t>Zaslepovací pás max. délka 1m, pro výřezy 45mm, šedý NBP-1000 275413</t>
  </si>
  <si>
    <t>Pol44</t>
  </si>
  <si>
    <t>Vypínač se světelnou signal. LED, 1zap kontakt Z-SWL230/S 292300</t>
  </si>
  <si>
    <t>Pol45</t>
  </si>
  <si>
    <t>Montáž přístrojů a zapojení mont.</t>
  </si>
  <si>
    <t>D5</t>
  </si>
  <si>
    <t>Rozvaděč RE 1</t>
  </si>
  <si>
    <t>Pol46</t>
  </si>
  <si>
    <t>Výkonový jistič, 3pól, In=100A, Icu=36kA LZMC1-A100-I 111895</t>
  </si>
  <si>
    <t>Pol47</t>
  </si>
  <si>
    <t>Vypínací spoušť NZM1, 24V ~/= NZM1-XA24AC/DC 259708</t>
  </si>
  <si>
    <t>Pol48</t>
  </si>
  <si>
    <t>Jistič PL7, char B, 3-pólový, Icn=10kA, In=63A PL7-B63/3 263401</t>
  </si>
  <si>
    <t>Pol49</t>
  </si>
  <si>
    <t>svirkovnice SEZ HDV do 150</t>
  </si>
  <si>
    <t>Pol50</t>
  </si>
  <si>
    <t>Montáž rozvodnice vč. rámu Mont FrM 0.5</t>
  </si>
  <si>
    <t>Pol51</t>
  </si>
  <si>
    <t>Montáž přístrojové náplně vč. zapojení Montáž - 2</t>
  </si>
  <si>
    <t>Pol52</t>
  </si>
  <si>
    <t xml:space="preserve">Rozvodnice atyp pod omítku dle výkresové dokumentace 930 x 800 x 250  RE</t>
  </si>
  <si>
    <t>D1.2.5 - Elektroinstalace - silnoproud</t>
  </si>
  <si>
    <t>D1 - 003: Svislé konstrukce</t>
  </si>
  <si>
    <t>D2 - 006: Úpravy povrchu</t>
  </si>
  <si>
    <t>D3 - 009: Ostatní konstrukce a práce</t>
  </si>
  <si>
    <t>D4 - 740: Silnoproud</t>
  </si>
  <si>
    <t>003: Svislé konstrukce</t>
  </si>
  <si>
    <t>310235261</t>
  </si>
  <si>
    <t>Zazdívka otvorů pl do 0,0225 m2 ve zdivu nadzákladovém cihlami pálenými tl do 600 mm</t>
  </si>
  <si>
    <t>X0001</t>
  </si>
  <si>
    <t>Zazdívka otvorů v ŽB stropech do pl. 0,025m2</t>
  </si>
  <si>
    <t>006: Úpravy povrchu</t>
  </si>
  <si>
    <t>009: Ostatní konstrukce a práce</t>
  </si>
  <si>
    <t>971033161</t>
  </si>
  <si>
    <t>Vybourání otvorů ve zdivu cihelném D do 60 mm na MVC nebo MV tl do 600 mm</t>
  </si>
  <si>
    <t>972054141</t>
  </si>
  <si>
    <t>Vybourání otvorů v ŽB stropech nebo klenbách pl do 0,0225 m2 tl do 150 mm</t>
  </si>
  <si>
    <t>973031714x</t>
  </si>
  <si>
    <t>Vysekání kapes ve zdivu pro přístrojové krabice</t>
  </si>
  <si>
    <t>973031716x</t>
  </si>
  <si>
    <t>Vysekání kapes ve zdivu pro instalační krabice</t>
  </si>
  <si>
    <t>974031121</t>
  </si>
  <si>
    <t>Vysekání rýh ve zdivu cihelném hl do 30 mm š do 30 mm</t>
  </si>
  <si>
    <t>974031122</t>
  </si>
  <si>
    <t>Vysekání rýh ve zdivu cihelném hl do 30 mm š do 70 mm</t>
  </si>
  <si>
    <t>974031133</t>
  </si>
  <si>
    <t>Vysekání rýh ve zdivu cihelném hl do 50 mm š do 100 mm</t>
  </si>
  <si>
    <t>X00901</t>
  </si>
  <si>
    <t>Úklid po stavebních pracích elektro</t>
  </si>
  <si>
    <t>sou</t>
  </si>
  <si>
    <t>740: Silnoproud</t>
  </si>
  <si>
    <t>34111005</t>
  </si>
  <si>
    <t>kabel silový s Cu jádrem 1 kV 2x1,5mm2</t>
  </si>
  <si>
    <t>34111030</t>
  </si>
  <si>
    <t>kabel silový s Cu jádrem 1 kV 3x1,5mm2</t>
  </si>
  <si>
    <t>34111036</t>
  </si>
  <si>
    <t>kabel silový s Cu jádrem 1 kV 3x2,5mm2</t>
  </si>
  <si>
    <t>34111076</t>
  </si>
  <si>
    <t>kabel silový s Cu jádrem 1 kV 4x10mm2</t>
  </si>
  <si>
    <t>34111090</t>
  </si>
  <si>
    <t>kabel silový s Cu jádrem 1 kV 5x1,5mm2</t>
  </si>
  <si>
    <t>34111094</t>
  </si>
  <si>
    <t>kabel silový s Cu jádrem 1 kV 5x2,5mm2</t>
  </si>
  <si>
    <t>34111098</t>
  </si>
  <si>
    <t>kabel silový s Cu jádrem 1 kV 5x4mm2</t>
  </si>
  <si>
    <t>34111100</t>
  </si>
  <si>
    <t>kabel silový s Cu jádrem 1 kV 5x6mm2</t>
  </si>
  <si>
    <t>34111110</t>
  </si>
  <si>
    <t>kabel silový s Cu jádrem 1 kV 7x1,5mm2</t>
  </si>
  <si>
    <t>34111130</t>
  </si>
  <si>
    <t>kabel silový s Cu jádrem 1 kV 12x1,5mm2</t>
  </si>
  <si>
    <t>34111637x</t>
  </si>
  <si>
    <t>kabel silový s Cu jádrem 1 kV 4x50 mm2</t>
  </si>
  <si>
    <t>34121550</t>
  </si>
  <si>
    <t>Kabel sdělovací JYTY Al laminovanou fólií 2x1 mm</t>
  </si>
  <si>
    <t>34140844</t>
  </si>
  <si>
    <t>vodič izolovaný s Cu jádrem 6mm2</t>
  </si>
  <si>
    <t>34140850</t>
  </si>
  <si>
    <t>vodič izolovaný s Cu jádrem 25mm2</t>
  </si>
  <si>
    <t>34535513</t>
  </si>
  <si>
    <t>Spínač jednopólový 10A Swing bílý</t>
  </si>
  <si>
    <t>34535554</t>
  </si>
  <si>
    <t>Přepínač střídavý řazení 6 10A Swing</t>
  </si>
  <si>
    <t>34535573</t>
  </si>
  <si>
    <t>spínač řazení 5 10A bílý , SWING</t>
  </si>
  <si>
    <t>34535711</t>
  </si>
  <si>
    <t>přepínač křížový řazení 7 10A bílý , Swing</t>
  </si>
  <si>
    <t>34535799</t>
  </si>
  <si>
    <t>Ovladač zapínací tlačítkový 10A / 230 V, velkoplošný, IP 20</t>
  </si>
  <si>
    <t>34555101</t>
  </si>
  <si>
    <t>zásuvka 1násobná 16A bílý, 16A / 230V / IP 20</t>
  </si>
  <si>
    <t>34571065</t>
  </si>
  <si>
    <t>trubka elektroinstalační ohebná z PVC (ČSN) 2336</t>
  </si>
  <si>
    <t>34571511</t>
  </si>
  <si>
    <t>krabice přístrojová instalační 500 V, D 69 mm x 30mm</t>
  </si>
  <si>
    <t>34571521</t>
  </si>
  <si>
    <t>krabice rozvodná z PH s víčkem a svorkovnicí krabicovou šroubovací s vodiči 12x4mm2 D 73,5mm x 43mm</t>
  </si>
  <si>
    <t>35441073</t>
  </si>
  <si>
    <t>drát D 10mm FeZn</t>
  </si>
  <si>
    <t>35441895</t>
  </si>
  <si>
    <t>svorka připojovací k připojení kovových částí</t>
  </si>
  <si>
    <t>35441997</t>
  </si>
  <si>
    <t>svorka na potrubí 1/2" - 22mm, FeZn</t>
  </si>
  <si>
    <t>741313002</t>
  </si>
  <si>
    <t>Montáž zásuvka (polo)zapuštěná bezšroubové připojení 2P+PE dvojí zapojení - průběžná</t>
  </si>
  <si>
    <t>741313005</t>
  </si>
  <si>
    <t xml:space="preserve">Montáž zásuvka (polo)zapuštěná bezšroubové připojení 2P + PE s  přepěťovou ochranou</t>
  </si>
  <si>
    <t>741313012</t>
  </si>
  <si>
    <t>Montáž zásuvka chráněná bezšroubové připojení v krabici 2P+PE dvojí zapojení prostř. základní,vlhké</t>
  </si>
  <si>
    <t>743112115</t>
  </si>
  <si>
    <t>Montáž trubka plastová ohebná D 23 mm uložená pevně</t>
  </si>
  <si>
    <t>743412111</t>
  </si>
  <si>
    <t>Montáž krabice přístrojová zapuštěná plast kruh KP,KU68/2-1901</t>
  </si>
  <si>
    <t>743414111</t>
  </si>
  <si>
    <t>Montáž rozvodka zapuštěná plastová kruhová typ KU68/2-1903, KR97</t>
  </si>
  <si>
    <t>743621210</t>
  </si>
  <si>
    <t>Montáž drát nebo lano hromosvodné svodové D do 10 mm bez podpěry</t>
  </si>
  <si>
    <t>743622200</t>
  </si>
  <si>
    <t>Montáž svorka hromosvodná typ ST, SJ, SK, SZ, SR01, 02 se 3 šrouby</t>
  </si>
  <si>
    <t>743622320</t>
  </si>
  <si>
    <t>Montáž svorka hromosvodná na potrubí typ Bernard</t>
  </si>
  <si>
    <t>744211111</t>
  </si>
  <si>
    <t>Montáž vodič Cu izolovaný sk.1 do 1 kV žíla 0,35 až 6 mm2 do stěny</t>
  </si>
  <si>
    <t>744211113</t>
  </si>
  <si>
    <t>Montáž vodič Cu izolovaný sk.1 do 1 kV žíla 25 až 35 mm2 do stěny</t>
  </si>
  <si>
    <t>744441100</t>
  </si>
  <si>
    <t>Montáž kabel Cu sk.1 do 1 kV do 0,40 kg uložený pevně</t>
  </si>
  <si>
    <t>744441200</t>
  </si>
  <si>
    <t>Montáž kabel Cu sk.1 do 1 kV do 0,63 kg uložený pevně</t>
  </si>
  <si>
    <t>744441600</t>
  </si>
  <si>
    <t>Montáž kabel Cu sk.1 do 1 kV do 4,00 kg uložený pevně</t>
  </si>
  <si>
    <t>746211110</t>
  </si>
  <si>
    <t>Ukončení vodič izolovaný do 2,5mm2 v rozváděči nebo na přístroji</t>
  </si>
  <si>
    <t>746211120</t>
  </si>
  <si>
    <t>Ukončení vodič izolovaný do 4 mm2 v rozváděči nebo na přístroji</t>
  </si>
  <si>
    <t>746211130</t>
  </si>
  <si>
    <t>Ukončení vodič izolovaný do 6 mm2 v rozváděči nebo na přístroji</t>
  </si>
  <si>
    <t>746211140</t>
  </si>
  <si>
    <t>Ukončení vodič izolovaný do 10 mm2 v rozváděči nebo na přístroji</t>
  </si>
  <si>
    <t>746211180</t>
  </si>
  <si>
    <t>Ukončení vodič izolovaný do 50 mm2 v rozváděči nebo na přístroji</t>
  </si>
  <si>
    <t>747111126</t>
  </si>
  <si>
    <t>Montáž přepínač nástěnný 6-střídavý prostředí obyčejné nebo vlhké</t>
  </si>
  <si>
    <t>747111211</t>
  </si>
  <si>
    <t>Montáž vypínač nástěnný 1-jednopólový prostředí venkovní/mokré</t>
  </si>
  <si>
    <t>747112022</t>
  </si>
  <si>
    <t>Montáž ovladač (polo)zapuštěný bezšroubové připojení 1/0 -tlačítkový zapínací</t>
  </si>
  <si>
    <t>747112111</t>
  </si>
  <si>
    <t>Montáž vypínač (polo)zapuštěný šroubové připojení 1 -jednopólový</t>
  </si>
  <si>
    <t>747112451</t>
  </si>
  <si>
    <t>Montáž zapuštěný přepínač nn 5-seriový šroubové připojení</t>
  </si>
  <si>
    <t>747112461</t>
  </si>
  <si>
    <t>Montáž přepínač (polo)zapuštěný šroubové připojení 6 -střídavý</t>
  </si>
  <si>
    <t>747112471</t>
  </si>
  <si>
    <t>Montáž přepínač (polo)zapuštěný šroubové připojení 7 -křížový</t>
  </si>
  <si>
    <t>747161340</t>
  </si>
  <si>
    <t>Montáž zásuvek nástěnných šroubové připojení 3P+PE se zapojením vodičů</t>
  </si>
  <si>
    <t>748123129</t>
  </si>
  <si>
    <t>Montáž svítidlo LED bytové přisazené stropní panelové do 0,36 m2</t>
  </si>
  <si>
    <t>749111210</t>
  </si>
  <si>
    <t>Montáž se zhotovením konstrukce pro upevnění přístrojů do 5 kg</t>
  </si>
  <si>
    <t>749111220</t>
  </si>
  <si>
    <t>Montáž se zhotovením konstrukce pro upevnění přístrojů do 10 kg</t>
  </si>
  <si>
    <t>X002</t>
  </si>
  <si>
    <t>Vypínač jednopolový 10A / 230V, IP 44</t>
  </si>
  <si>
    <t>X0022</t>
  </si>
  <si>
    <t>Přepínač střídavý 10A / 230V, IP 44</t>
  </si>
  <si>
    <t>X00231</t>
  </si>
  <si>
    <t>Ovládací dvoutlačítko, zap-vyp, IP 44, AC</t>
  </si>
  <si>
    <t>X0024</t>
  </si>
  <si>
    <t xml:space="preserve">Zásuvka jednonásobná s ochr. kolíkem,  16A / 230 IP 44, zapuštěná montáž</t>
  </si>
  <si>
    <t>X00311</t>
  </si>
  <si>
    <t>Zásuvka jednonásobná s ochr. kolíkem, 16A / 230 V, IP 20 s ochranou před přepětím,vč.rámečku</t>
  </si>
  <si>
    <t>X00330</t>
  </si>
  <si>
    <t>Časové relé, instalace do krabice SMR-T- zpožděné vypnutí ventilátoru,vč. montáže</t>
  </si>
  <si>
    <t>X00332</t>
  </si>
  <si>
    <t xml:space="preserve">Tlačítko  total stop, nouzové tlačítko v kuchyni  ve skříňce s proskleným průzorem , vč. montáže</t>
  </si>
  <si>
    <t>X00401</t>
  </si>
  <si>
    <t xml:space="preserve">N1 - nouzové LED svítidlo DIOS20-R-COR-C1-ST, 1h.,  IP 20</t>
  </si>
  <si>
    <t>X0040101</t>
  </si>
  <si>
    <t xml:space="preserve">N2 - nouzové LED svítidlo DIOS20-R-M2-ST, 1h.,  IP 20</t>
  </si>
  <si>
    <t>X0040102</t>
  </si>
  <si>
    <t xml:space="preserve">N3 - nouzové LED svítidlo DIOS20-R-S1-ST, 1h.,  IP 20</t>
  </si>
  <si>
    <t>X004011</t>
  </si>
  <si>
    <t>E4 - svítidlo EUROPA-LED-1250-118-4K, IP66</t>
  </si>
  <si>
    <t>X004012</t>
  </si>
  <si>
    <t>E5 - svítidlo EUROPA-LED-2500-218-4K, IP66</t>
  </si>
  <si>
    <t>X004013</t>
  </si>
  <si>
    <t>E6 - svítidlo FOX-LED-3700-4K, IP 40</t>
  </si>
  <si>
    <t>X004014</t>
  </si>
  <si>
    <t>E7 - svítidlo FOX-LED-6350-4K, IP 40</t>
  </si>
  <si>
    <t>X004015</t>
  </si>
  <si>
    <t>E8 - svítidlo FOX-LED-7400-4K, IP 40</t>
  </si>
  <si>
    <t>X004016</t>
  </si>
  <si>
    <t>E9 - svítidlo FOX-LED-9500-4K, IP 40</t>
  </si>
  <si>
    <t>X004017</t>
  </si>
  <si>
    <t>E10 - svítidlo GRIFON-LED-OP-3700-4K, IP 40</t>
  </si>
  <si>
    <t>X004018</t>
  </si>
  <si>
    <t>E11 - svítidlo GRIFON-LED-OP-6350-4K, IP 40</t>
  </si>
  <si>
    <t>X004019</t>
  </si>
  <si>
    <t>E12 - svítidlo GRIFON-LED-OP-8400-4K, IP 40</t>
  </si>
  <si>
    <t>X004020</t>
  </si>
  <si>
    <t>E13 - svítidlo GRIFON-LED-SQ-MP-4100-4K, IP 40</t>
  </si>
  <si>
    <t>X004021</t>
  </si>
  <si>
    <t>E14 - svítidlo GRIFON-LED-SQ-MP-5100-4K, IP 40</t>
  </si>
  <si>
    <t>X004022</t>
  </si>
  <si>
    <t>E15 - svítidlo GRIFON-LED-SQ-MP-6100-4K, IP 40</t>
  </si>
  <si>
    <t>X004023</t>
  </si>
  <si>
    <t>E16 - svítidlo HOOVER4-LED-OP-7600-4K, IP 65</t>
  </si>
  <si>
    <t>X004024</t>
  </si>
  <si>
    <t>N17 - svítidlo PALAS-LED-1-M1--ST, 1h., IP 65</t>
  </si>
  <si>
    <t>X004025</t>
  </si>
  <si>
    <t>E18 - svítidlo PULI4-LED-PC-2700-4K, IP 44</t>
  </si>
  <si>
    <t>X004026</t>
  </si>
  <si>
    <t>E19 - svítidlo PULI7-LED-PC-7640-4K, IP 54</t>
  </si>
  <si>
    <t>X004027</t>
  </si>
  <si>
    <t xml:space="preserve">E20 - LED svítidlo  přisazené exterierové CORSO-LED-185-4K, 13 W, IP 65</t>
  </si>
  <si>
    <t>X00417</t>
  </si>
  <si>
    <t xml:space="preserve">E21  svítidlo JOLLY 1 LED A/W reflektorové multifunkční, asymetrický ref.,40 W, IP65, 4000K</t>
  </si>
  <si>
    <t>X0042</t>
  </si>
  <si>
    <t>Recyklace svítidel</t>
  </si>
  <si>
    <t>X0052</t>
  </si>
  <si>
    <t xml:space="preserve">Zásuvka průmyslová, 16A / 400 V,  IP 44</t>
  </si>
  <si>
    <t>X0053</t>
  </si>
  <si>
    <t xml:space="preserve">Zásuvka průmyslová, 32A / 400 V,  IP 44</t>
  </si>
  <si>
    <t>196</t>
  </si>
  <si>
    <t>X0055</t>
  </si>
  <si>
    <t>Spínač trojpolový 400V, 20A, IP 65, vč. montáže</t>
  </si>
  <si>
    <t>198</t>
  </si>
  <si>
    <t>X0056</t>
  </si>
  <si>
    <t>Spínač trojpolový 400V, 25A, IP 65, vč. montáže</t>
  </si>
  <si>
    <t>200</t>
  </si>
  <si>
    <t>X0057</t>
  </si>
  <si>
    <t>Spínač trojpolový 400V, 32A, IP 65, vč. montáže</t>
  </si>
  <si>
    <t>202</t>
  </si>
  <si>
    <t>X0058</t>
  </si>
  <si>
    <t>Ohebný kabel YSLY 5 x 4 mm2</t>
  </si>
  <si>
    <t>204</t>
  </si>
  <si>
    <t>X0059</t>
  </si>
  <si>
    <t>Ohebný kabel YSLY 5 x 6 mm2</t>
  </si>
  <si>
    <t>206</t>
  </si>
  <si>
    <t>X027</t>
  </si>
  <si>
    <t>Signalizační systém pro imobilní - trafo FLM 1000, vč. krab. + rámečku</t>
  </si>
  <si>
    <t>208</t>
  </si>
  <si>
    <t>X028</t>
  </si>
  <si>
    <t>Signalizační systém pro imobilní - kontrolní modul s alarmem FEH 2001, vč. krab. + rámečku</t>
  </si>
  <si>
    <t>210</t>
  </si>
  <si>
    <t>X029</t>
  </si>
  <si>
    <t>Signalizační systém pro imobilní - potvrzovací tlačítko FAP 1001, vč. krab.+rámečku</t>
  </si>
  <si>
    <t>212</t>
  </si>
  <si>
    <t>X030</t>
  </si>
  <si>
    <t>Signalizační systém pro imobilní - tlačítko signální prosvětlené FAP 2001, vč. krab. + rámečku</t>
  </si>
  <si>
    <t>214</t>
  </si>
  <si>
    <t>X032</t>
  </si>
  <si>
    <t>Sdělovací kabel J-Y(St)-Y 2x2x0,8 mm</t>
  </si>
  <si>
    <t>216</t>
  </si>
  <si>
    <t>X033</t>
  </si>
  <si>
    <t>Signalizační systém pro imobilní - montáž</t>
  </si>
  <si>
    <t>218</t>
  </si>
  <si>
    <t>X29</t>
  </si>
  <si>
    <t xml:space="preserve">Elektroměrová rozvodnice RE 1  - cena dle specifikace</t>
  </si>
  <si>
    <t>220</t>
  </si>
  <si>
    <t>X30</t>
  </si>
  <si>
    <t xml:space="preserve">Rozvodnice RSM 1  - cena dle specifikace</t>
  </si>
  <si>
    <t>222</t>
  </si>
  <si>
    <t>X31</t>
  </si>
  <si>
    <t xml:space="preserve">Rozvodnice RSM 2  - cena dle specifikace</t>
  </si>
  <si>
    <t>224</t>
  </si>
  <si>
    <t>X32</t>
  </si>
  <si>
    <t xml:space="preserve">Rozvodnice RSM 3  - cena dle specifikace</t>
  </si>
  <si>
    <t>226</t>
  </si>
  <si>
    <t>X321</t>
  </si>
  <si>
    <t>Ovládací skříň OS 1, cena dle specifikace - viz. příloha rozpočtu</t>
  </si>
  <si>
    <t>228</t>
  </si>
  <si>
    <t>X324</t>
  </si>
  <si>
    <t>Ekvipotenciální přípojnice EP-R15-B - do krabice KT250.,vč.montáže</t>
  </si>
  <si>
    <t>230</t>
  </si>
  <si>
    <t>X325</t>
  </si>
  <si>
    <t>Svodič bleskových proudů FLP-B+C MAXI V/3, vč. montáže</t>
  </si>
  <si>
    <t>232</t>
  </si>
  <si>
    <t>X326</t>
  </si>
  <si>
    <t>Skříň SB100/NVE 1P/V s 1 sadou poj.vel.1 do 125A, na zazdění, 320x620x250 mm</t>
  </si>
  <si>
    <t>234</t>
  </si>
  <si>
    <t>X46</t>
  </si>
  <si>
    <t>Protipožární tmel , ucpávky</t>
  </si>
  <si>
    <t>236</t>
  </si>
  <si>
    <t>X60</t>
  </si>
  <si>
    <t>Montáž a zapojení rozvodnic</t>
  </si>
  <si>
    <t>238</t>
  </si>
  <si>
    <t>X601</t>
  </si>
  <si>
    <t>Montáž a zapojení ventilátorů, VZT jednotky, klapek</t>
  </si>
  <si>
    <t>240</t>
  </si>
  <si>
    <t>X62</t>
  </si>
  <si>
    <t>Demontáž stávající elektroinstalace1.NP - 35x 11 m, vč. odvozu</t>
  </si>
  <si>
    <t>242</t>
  </si>
  <si>
    <t>X87</t>
  </si>
  <si>
    <t>Kooperace s profesí slaboproud, VZT, vodoinstalace</t>
  </si>
  <si>
    <t>244</t>
  </si>
  <si>
    <t>X89</t>
  </si>
  <si>
    <t xml:space="preserve">Konzultace revizního  technika s dodavateli stavby</t>
  </si>
  <si>
    <t>246</t>
  </si>
  <si>
    <t>X90</t>
  </si>
  <si>
    <t>Podružný materiál</t>
  </si>
  <si>
    <t>248</t>
  </si>
  <si>
    <t>X91</t>
  </si>
  <si>
    <t>Komplexní vyzkoušení</t>
  </si>
  <si>
    <t>250</t>
  </si>
  <si>
    <t>X92</t>
  </si>
  <si>
    <t>Spolupráce s revizním technikem</t>
  </si>
  <si>
    <t>252</t>
  </si>
  <si>
    <t>X93</t>
  </si>
  <si>
    <t>Provedení revizních zkoušek, vč. revizní zprávy dle ČSN 33 1500, ČSN 33 2000-6 ed.2</t>
  </si>
  <si>
    <t>254</t>
  </si>
  <si>
    <t>D1.2.6 - Elektroinstalace - vnější ochrana před bleskem</t>
  </si>
  <si>
    <t>D1 - 046: Zemní práce pro montážní práce</t>
  </si>
  <si>
    <t>D2 - 740: Silnoproud</t>
  </si>
  <si>
    <t>046: Zemní práce pro montážní práce</t>
  </si>
  <si>
    <t>460150153</t>
  </si>
  <si>
    <t>Hloubení kabelových zapažených i nezapažených rýh ručně š 35 cm, hl 70 cm, v hornině tř 3</t>
  </si>
  <si>
    <t>460560153</t>
  </si>
  <si>
    <t>Zásyp rýh ručně šířky 35 cm, hloubky 70 cm, z horniny třídy 3</t>
  </si>
  <si>
    <t>460620013</t>
  </si>
  <si>
    <t>Provizorní úprava terénu se zhutněním, v hornině tř 3</t>
  </si>
  <si>
    <t>35441077</t>
  </si>
  <si>
    <t>drát D 8mm AlMgSi</t>
  </si>
  <si>
    <t>35441415</t>
  </si>
  <si>
    <t>podpěra vedení FeZn do zdiva</t>
  </si>
  <si>
    <t>35441470</t>
  </si>
  <si>
    <t>podpěra vedení FeZn pod taškovou krytinu 100 mm</t>
  </si>
  <si>
    <t>35441490</t>
  </si>
  <si>
    <t>podpěra vedení FeZn na hřebenáče a prejzovou krytinu 120 mm</t>
  </si>
  <si>
    <t>35441860</t>
  </si>
  <si>
    <t>svorka FeZn k jímací tyči - 4 šrouby</t>
  </si>
  <si>
    <t>35441885</t>
  </si>
  <si>
    <t>svorka spojovací pro lano D 8-10 mm</t>
  </si>
  <si>
    <t>35441905</t>
  </si>
  <si>
    <t>svorka připojovací k připojení okapových žlabů</t>
  </si>
  <si>
    <t>35441925</t>
  </si>
  <si>
    <t>svorka zkušební pro lano D 6-12 mm, FeZn</t>
  </si>
  <si>
    <t>35441986</t>
  </si>
  <si>
    <t>svorka odbočovací a spojovací pro pásek 30x4 mm, FeZn</t>
  </si>
  <si>
    <t>35441996</t>
  </si>
  <si>
    <t>svorka odbočovací a spojovací pro spojování kruhových a páskových vodičů, FeZn</t>
  </si>
  <si>
    <t>35442062</t>
  </si>
  <si>
    <t>pás zemnící 30x4mm FeZn</t>
  </si>
  <si>
    <t>743612112</t>
  </si>
  <si>
    <t>Montáž vodič uzemňovací FeZn pásek průřezu do 120 mm2v průmyslové výstavbě v zemi</t>
  </si>
  <si>
    <t>743621110</t>
  </si>
  <si>
    <t>Montáž drát nebo lano hromosvodné svodové D do 10 mm s podpěrou</t>
  </si>
  <si>
    <t>743622100</t>
  </si>
  <si>
    <t>Montáž svorka hromosvodná typ SS, SR 03 se 2 šrouby</t>
  </si>
  <si>
    <t>743624300</t>
  </si>
  <si>
    <t>Montáž vedení hromosvodné-tvarování prvku - pomocné jímače</t>
  </si>
  <si>
    <t>743629300</t>
  </si>
  <si>
    <t>Montáž vedení hromosvodné-štítek k označení svodu</t>
  </si>
  <si>
    <t>743631130</t>
  </si>
  <si>
    <t>Montáž tyč jímací délky do 3 m na konstrukci ocelovou</t>
  </si>
  <si>
    <t>743631400</t>
  </si>
  <si>
    <t>Montáž tyč jímací délky do 3 m na střešní hřeben</t>
  </si>
  <si>
    <t>X003</t>
  </si>
  <si>
    <t>Tyč jímací s rovným koncem JR 1,5 L=1500 mm AlMgSi, D=18mm</t>
  </si>
  <si>
    <t>X0101</t>
  </si>
  <si>
    <t>Montáž - jímací tyče - pomocný jímač 0,5 m</t>
  </si>
  <si>
    <t>X0102</t>
  </si>
  <si>
    <t>Zaváděcí tyč TZ 1,5, L = 1,5 M , vč, montáže</t>
  </si>
  <si>
    <t>X05</t>
  </si>
  <si>
    <t>Izolační tyč pro jímací tyč ITJ 68, vč. montáže, L = 0,5 m</t>
  </si>
  <si>
    <t>X06</t>
  </si>
  <si>
    <t>Držák oddáleného hromosvodu DOH, vč. montáže</t>
  </si>
  <si>
    <t>X092</t>
  </si>
  <si>
    <t>Stříška ochranná horní OSH FeZn</t>
  </si>
  <si>
    <t>X0921</t>
  </si>
  <si>
    <t>Stříška ochranná dolní OSD FeZn</t>
  </si>
  <si>
    <t>X16</t>
  </si>
  <si>
    <t>Práce autoplošiny, vč. dopravy</t>
  </si>
  <si>
    <t>Drobný instalační materiál</t>
  </si>
  <si>
    <t>sada</t>
  </si>
  <si>
    <t>X67</t>
  </si>
  <si>
    <t>Ostatní nezahrnuté práce</t>
  </si>
  <si>
    <t>X69</t>
  </si>
  <si>
    <t>X71</t>
  </si>
  <si>
    <t>Provedení revizních zkoušek, vč. revizní zprávy dle ČSN 33 1500, ČSN 33 2000-6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</si>
</sst>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16</v>
      </c>
      <c r="BS5" s="18" t="s">
        <v>6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8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14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201902-011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17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objektu č.p. 10 v Příluce, k.ú. Příluka (okres Svitavy), parc.č. 34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Příluka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5. 12. 2020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Ing. Milan Drahoš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Pavel Rinn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ROUND(AS95+AS96,2)</f>
        <v>0</v>
      </c>
      <c r="AT94" s="115">
        <f>ROUND(SUM(AV94:AW94),2)</f>
        <v>0</v>
      </c>
      <c r="AU94" s="116">
        <f>ROUND(AU95+AU96,5)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ROUND(AZ95+AZ96,2)</f>
        <v>0</v>
      </c>
      <c r="BA94" s="115">
        <f>ROUND(BA95+BA96,2)</f>
        <v>0</v>
      </c>
      <c r="BB94" s="115">
        <f>ROUND(BB95+BB96,2)</f>
        <v>0</v>
      </c>
      <c r="BC94" s="115">
        <f>ROUND(BC95+BC96,2)</f>
        <v>0</v>
      </c>
      <c r="BD94" s="117">
        <f>ROUND(BD95+BD96,2)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'D1.1 - Architektonicko st...'!J32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'D1.1 - Architektonicko st...'!P151</f>
        <v>0</v>
      </c>
      <c r="AV95" s="129">
        <f>'D1.1 - Architektonicko st...'!J35</f>
        <v>0</v>
      </c>
      <c r="AW95" s="129">
        <f>'D1.1 - Architektonicko st...'!J36</f>
        <v>0</v>
      </c>
      <c r="AX95" s="129">
        <f>'D1.1 - Architektonicko st...'!J37</f>
        <v>0</v>
      </c>
      <c r="AY95" s="129">
        <f>'D1.1 - Architektonicko st...'!J38</f>
        <v>0</v>
      </c>
      <c r="AZ95" s="129">
        <f>'D1.1 - Architektonicko st...'!F35</f>
        <v>0</v>
      </c>
      <c r="BA95" s="129">
        <f>'D1.1 - Architektonicko st...'!F36</f>
        <v>0</v>
      </c>
      <c r="BB95" s="129">
        <f>'D1.1 - Architektonicko st...'!F37</f>
        <v>0</v>
      </c>
      <c r="BC95" s="129">
        <f>'D1.1 - Architektonicko st...'!F38</f>
        <v>0</v>
      </c>
      <c r="BD95" s="131">
        <f>'D1.1 - Architektonicko st...'!F39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7"/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ROUND(SUM(AG97:AG101),2)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f>ROUND(SUM(AS97:AS101),2)</f>
        <v>0</v>
      </c>
      <c r="AT96" s="129">
        <f>ROUND(SUM(AV96:AW96),2)</f>
        <v>0</v>
      </c>
      <c r="AU96" s="130">
        <f>ROUND(SUM(AU97:AU101),5)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ROUND(SUM(AZ97:AZ101),2)</f>
        <v>0</v>
      </c>
      <c r="BA96" s="129">
        <f>ROUND(SUM(BA97:BA101),2)</f>
        <v>0</v>
      </c>
      <c r="BB96" s="129">
        <f>ROUND(SUM(BB97:BB101),2)</f>
        <v>0</v>
      </c>
      <c r="BC96" s="129">
        <f>ROUND(SUM(BC97:BC101),2)</f>
        <v>0</v>
      </c>
      <c r="BD96" s="131">
        <f>ROUND(SUM(BD97:BD101),2)</f>
        <v>0</v>
      </c>
      <c r="BE96" s="7"/>
      <c r="BS96" s="132" t="s">
        <v>77</v>
      </c>
      <c r="BT96" s="132" t="s">
        <v>86</v>
      </c>
      <c r="BU96" s="132" t="s">
        <v>79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4" customFormat="1" ht="16.5" customHeight="1">
      <c r="A97" s="120" t="s">
        <v>82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'D1.2.1 - Zdravotně techni...'!J34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'D1.2.1 - Zdravotně techni...'!P143</f>
        <v>0</v>
      </c>
      <c r="AV97" s="139">
        <f>'D1.2.1 - Zdravotně techni...'!J37</f>
        <v>0</v>
      </c>
      <c r="AW97" s="139">
        <f>'D1.2.1 - Zdravotně techni...'!J38</f>
        <v>0</v>
      </c>
      <c r="AX97" s="139">
        <f>'D1.2.1 - Zdravotně techni...'!J39</f>
        <v>0</v>
      </c>
      <c r="AY97" s="139">
        <f>'D1.2.1 - Zdravotně techni...'!J40</f>
        <v>0</v>
      </c>
      <c r="AZ97" s="139">
        <f>'D1.2.1 - Zdravotně techni...'!F37</f>
        <v>0</v>
      </c>
      <c r="BA97" s="139">
        <f>'D1.2.1 - Zdravotně techni...'!F38</f>
        <v>0</v>
      </c>
      <c r="BB97" s="139">
        <f>'D1.2.1 - Zdravotně techni...'!F39</f>
        <v>0</v>
      </c>
      <c r="BC97" s="139">
        <f>'D1.2.1 - Zdravotně techni...'!F40</f>
        <v>0</v>
      </c>
      <c r="BD97" s="141">
        <f>'D1.2.1 - Zdravotně techni...'!F41</f>
        <v>0</v>
      </c>
      <c r="BE97" s="4"/>
      <c r="BT97" s="142" t="s">
        <v>88</v>
      </c>
      <c r="BV97" s="142" t="s">
        <v>80</v>
      </c>
      <c r="BW97" s="142" t="s">
        <v>95</v>
      </c>
      <c r="BX97" s="142" t="s">
        <v>91</v>
      </c>
      <c r="CL97" s="142" t="s">
        <v>1</v>
      </c>
    </row>
    <row r="98" s="4" customFormat="1" ht="16.5" customHeight="1">
      <c r="A98" s="120" t="s">
        <v>82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'D1.2.2 - Zařízení pro vyt...'!J34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'D1.2.2 - Zařízení pro vyt...'!P141</f>
        <v>0</v>
      </c>
      <c r="AV98" s="139">
        <f>'D1.2.2 - Zařízení pro vyt...'!J37</f>
        <v>0</v>
      </c>
      <c r="AW98" s="139">
        <f>'D1.2.2 - Zařízení pro vyt...'!J38</f>
        <v>0</v>
      </c>
      <c r="AX98" s="139">
        <f>'D1.2.2 - Zařízení pro vyt...'!J39</f>
        <v>0</v>
      </c>
      <c r="AY98" s="139">
        <f>'D1.2.2 - Zařízení pro vyt...'!J40</f>
        <v>0</v>
      </c>
      <c r="AZ98" s="139">
        <f>'D1.2.2 - Zařízení pro vyt...'!F37</f>
        <v>0</v>
      </c>
      <c r="BA98" s="139">
        <f>'D1.2.2 - Zařízení pro vyt...'!F38</f>
        <v>0</v>
      </c>
      <c r="BB98" s="139">
        <f>'D1.2.2 - Zařízení pro vyt...'!F39</f>
        <v>0</v>
      </c>
      <c r="BC98" s="139">
        <f>'D1.2.2 - Zařízení pro vyt...'!F40</f>
        <v>0</v>
      </c>
      <c r="BD98" s="141">
        <f>'D1.2.2 - Zařízení pro vyt...'!F41</f>
        <v>0</v>
      </c>
      <c r="BE98" s="4"/>
      <c r="BT98" s="142" t="s">
        <v>88</v>
      </c>
      <c r="BV98" s="142" t="s">
        <v>80</v>
      </c>
      <c r="BW98" s="142" t="s">
        <v>98</v>
      </c>
      <c r="BX98" s="142" t="s">
        <v>91</v>
      </c>
      <c r="CL98" s="142" t="s">
        <v>1</v>
      </c>
    </row>
    <row r="99" s="4" customFormat="1" ht="16.5" customHeight="1">
      <c r="A99" s="120" t="s">
        <v>82</v>
      </c>
      <c r="B99" s="71"/>
      <c r="C99" s="134"/>
      <c r="D99" s="134"/>
      <c r="E99" s="135" t="s">
        <v>99</v>
      </c>
      <c r="F99" s="135"/>
      <c r="G99" s="135"/>
      <c r="H99" s="135"/>
      <c r="I99" s="135"/>
      <c r="J99" s="134"/>
      <c r="K99" s="135" t="s">
        <v>100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'D1.2.4 - Elektroinstalace...'!J34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94</v>
      </c>
      <c r="AR99" s="73"/>
      <c r="AS99" s="138">
        <v>0</v>
      </c>
      <c r="AT99" s="139">
        <f>ROUND(SUM(AV99:AW99),2)</f>
        <v>0</v>
      </c>
      <c r="AU99" s="140">
        <f>'D1.2.4 - Elektroinstalace...'!P135</f>
        <v>0</v>
      </c>
      <c r="AV99" s="139">
        <f>'D1.2.4 - Elektroinstalace...'!J37</f>
        <v>0</v>
      </c>
      <c r="AW99" s="139">
        <f>'D1.2.4 - Elektroinstalace...'!J38</f>
        <v>0</v>
      </c>
      <c r="AX99" s="139">
        <f>'D1.2.4 - Elektroinstalace...'!J39</f>
        <v>0</v>
      </c>
      <c r="AY99" s="139">
        <f>'D1.2.4 - Elektroinstalace...'!J40</f>
        <v>0</v>
      </c>
      <c r="AZ99" s="139">
        <f>'D1.2.4 - Elektroinstalace...'!F37</f>
        <v>0</v>
      </c>
      <c r="BA99" s="139">
        <f>'D1.2.4 - Elektroinstalace...'!F38</f>
        <v>0</v>
      </c>
      <c r="BB99" s="139">
        <f>'D1.2.4 - Elektroinstalace...'!F39</f>
        <v>0</v>
      </c>
      <c r="BC99" s="139">
        <f>'D1.2.4 - Elektroinstalace...'!F40</f>
        <v>0</v>
      </c>
      <c r="BD99" s="141">
        <f>'D1.2.4 - Elektroinstalace...'!F41</f>
        <v>0</v>
      </c>
      <c r="BE99" s="4"/>
      <c r="BT99" s="142" t="s">
        <v>88</v>
      </c>
      <c r="BV99" s="142" t="s">
        <v>80</v>
      </c>
      <c r="BW99" s="142" t="s">
        <v>101</v>
      </c>
      <c r="BX99" s="142" t="s">
        <v>91</v>
      </c>
      <c r="CL99" s="142" t="s">
        <v>1</v>
      </c>
    </row>
    <row r="100" s="4" customFormat="1" ht="16.5" customHeight="1">
      <c r="A100" s="120" t="s">
        <v>82</v>
      </c>
      <c r="B100" s="71"/>
      <c r="C100" s="134"/>
      <c r="D100" s="134"/>
      <c r="E100" s="135" t="s">
        <v>102</v>
      </c>
      <c r="F100" s="135"/>
      <c r="G100" s="135"/>
      <c r="H100" s="135"/>
      <c r="I100" s="135"/>
      <c r="J100" s="134"/>
      <c r="K100" s="135" t="s">
        <v>103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'D1.2.5 - Elektroinstalace...'!J34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94</v>
      </c>
      <c r="AR100" s="73"/>
      <c r="AS100" s="138">
        <v>0</v>
      </c>
      <c r="AT100" s="139">
        <f>ROUND(SUM(AV100:AW100),2)</f>
        <v>0</v>
      </c>
      <c r="AU100" s="140">
        <f>'D1.2.5 - Elektroinstalace...'!P134</f>
        <v>0</v>
      </c>
      <c r="AV100" s="139">
        <f>'D1.2.5 - Elektroinstalace...'!J37</f>
        <v>0</v>
      </c>
      <c r="AW100" s="139">
        <f>'D1.2.5 - Elektroinstalace...'!J38</f>
        <v>0</v>
      </c>
      <c r="AX100" s="139">
        <f>'D1.2.5 - Elektroinstalace...'!J39</f>
        <v>0</v>
      </c>
      <c r="AY100" s="139">
        <f>'D1.2.5 - Elektroinstalace...'!J40</f>
        <v>0</v>
      </c>
      <c r="AZ100" s="139">
        <f>'D1.2.5 - Elektroinstalace...'!F37</f>
        <v>0</v>
      </c>
      <c r="BA100" s="139">
        <f>'D1.2.5 - Elektroinstalace...'!F38</f>
        <v>0</v>
      </c>
      <c r="BB100" s="139">
        <f>'D1.2.5 - Elektroinstalace...'!F39</f>
        <v>0</v>
      </c>
      <c r="BC100" s="139">
        <f>'D1.2.5 - Elektroinstalace...'!F40</f>
        <v>0</v>
      </c>
      <c r="BD100" s="141">
        <f>'D1.2.5 - Elektroinstalace...'!F41</f>
        <v>0</v>
      </c>
      <c r="BE100" s="4"/>
      <c r="BT100" s="142" t="s">
        <v>88</v>
      </c>
      <c r="BV100" s="142" t="s">
        <v>80</v>
      </c>
      <c r="BW100" s="142" t="s">
        <v>104</v>
      </c>
      <c r="BX100" s="142" t="s">
        <v>91</v>
      </c>
      <c r="CL100" s="142" t="s">
        <v>1</v>
      </c>
    </row>
    <row r="101" s="4" customFormat="1" ht="23.25" customHeight="1">
      <c r="A101" s="120" t="s">
        <v>82</v>
      </c>
      <c r="B101" s="71"/>
      <c r="C101" s="134"/>
      <c r="D101" s="134"/>
      <c r="E101" s="135" t="s">
        <v>105</v>
      </c>
      <c r="F101" s="135"/>
      <c r="G101" s="135"/>
      <c r="H101" s="135"/>
      <c r="I101" s="135"/>
      <c r="J101" s="134"/>
      <c r="K101" s="135" t="s">
        <v>106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'D1.2.6 - Elektroinstalace...'!J34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94</v>
      </c>
      <c r="AR101" s="73"/>
      <c r="AS101" s="143">
        <v>0</v>
      </c>
      <c r="AT101" s="144">
        <f>ROUND(SUM(AV101:AW101),2)</f>
        <v>0</v>
      </c>
      <c r="AU101" s="145">
        <f>'D1.2.6 - Elektroinstalace...'!P132</f>
        <v>0</v>
      </c>
      <c r="AV101" s="144">
        <f>'D1.2.6 - Elektroinstalace...'!J37</f>
        <v>0</v>
      </c>
      <c r="AW101" s="144">
        <f>'D1.2.6 - Elektroinstalace...'!J38</f>
        <v>0</v>
      </c>
      <c r="AX101" s="144">
        <f>'D1.2.6 - Elektroinstalace...'!J39</f>
        <v>0</v>
      </c>
      <c r="AY101" s="144">
        <f>'D1.2.6 - Elektroinstalace...'!J40</f>
        <v>0</v>
      </c>
      <c r="AZ101" s="144">
        <f>'D1.2.6 - Elektroinstalace...'!F37</f>
        <v>0</v>
      </c>
      <c r="BA101" s="144">
        <f>'D1.2.6 - Elektroinstalace...'!F38</f>
        <v>0</v>
      </c>
      <c r="BB101" s="144">
        <f>'D1.2.6 - Elektroinstalace...'!F39</f>
        <v>0</v>
      </c>
      <c r="BC101" s="144">
        <f>'D1.2.6 - Elektroinstalace...'!F40</f>
        <v>0</v>
      </c>
      <c r="BD101" s="146">
        <f>'D1.2.6 - Elektroinstalace...'!F41</f>
        <v>0</v>
      </c>
      <c r="BE101" s="4"/>
      <c r="BT101" s="142" t="s">
        <v>88</v>
      </c>
      <c r="BV101" s="142" t="s">
        <v>80</v>
      </c>
      <c r="BW101" s="142" t="s">
        <v>107</v>
      </c>
      <c r="BX101" s="142" t="s">
        <v>91</v>
      </c>
      <c r="CL101" s="142" t="s">
        <v>1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i+qyKmCMg9IclPzEdOFe18bmD7uRcHKjHMJqckSKO0x/DR9t6WMqzPIqeQEFFLohYpFv1aw0s5Qrlb+jqA+IiQ==" hashValue="FLwN1y9R0M/kRwlXG2ioEkpeAKTUfg5EjQo6bii5N99kU7Y3C9x0Wcg6aO3XBrt2QDttbps1WujFkyTOrgN+6w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D1.1 - Architektonicko st...'!C2" display="/"/>
    <hyperlink ref="A97" location="'D1.2.1 - Zdravotně techni...'!C2" display="/"/>
    <hyperlink ref="A98" location="'D1.2.2 - Zařízení pro vyt...'!C2" display="/"/>
    <hyperlink ref="A99" location="'D1.2.4 - Elektroinstalace...'!C2" display="/"/>
    <hyperlink ref="A100" location="'D1.2.5 - Elektroinstalace...'!C2" display="/"/>
    <hyperlink ref="A101" location="'D1.2.6 - Elektroinstala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88</v>
      </c>
    </row>
    <row r="4" s="1" customFormat="1" ht="24.96" customHeight="1">
      <c r="B4" s="21"/>
      <c r="D4" s="151" t="s">
        <v>108</v>
      </c>
      <c r="I4" s="147"/>
      <c r="L4" s="21"/>
      <c r="M4" s="152" t="s">
        <v>11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17</v>
      </c>
      <c r="I6" s="147"/>
      <c r="L6" s="21"/>
    </row>
    <row r="7" s="1" customFormat="1" ht="23.25" customHeight="1">
      <c r="B7" s="21"/>
      <c r="E7" s="154" t="str">
        <f>'Rekapitulace stavby'!K6</f>
        <v>Stavební úpravy objektu č.p. 10 v Příluce, k.ú. Příluka (okres Svitavy), parc.č. 34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109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110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19</v>
      </c>
      <c r="E11" s="39"/>
      <c r="F11" s="142" t="s">
        <v>1</v>
      </c>
      <c r="G11" s="39"/>
      <c r="H11" s="39"/>
      <c r="I11" s="157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21</v>
      </c>
      <c r="E12" s="39"/>
      <c r="F12" s="142" t="s">
        <v>22</v>
      </c>
      <c r="G12" s="39"/>
      <c r="H12" s="39"/>
      <c r="I12" s="157" t="s">
        <v>23</v>
      </c>
      <c r="J12" s="158" t="str">
        <f>'Rekapitulace stavby'!AN8</f>
        <v>5. 12. 2020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25</v>
      </c>
      <c r="E14" s="39"/>
      <c r="F14" s="39"/>
      <c r="G14" s="39"/>
      <c r="H14" s="39"/>
      <c r="I14" s="157" t="s">
        <v>26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7" t="s">
        <v>28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29</v>
      </c>
      <c r="E17" s="39"/>
      <c r="F17" s="39"/>
      <c r="G17" s="39"/>
      <c r="H17" s="39"/>
      <c r="I17" s="157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31</v>
      </c>
      <c r="E20" s="39"/>
      <c r="F20" s="39"/>
      <c r="G20" s="39"/>
      <c r="H20" s="39"/>
      <c r="I20" s="157" t="s">
        <v>26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7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35</v>
      </c>
      <c r="E23" s="39"/>
      <c r="F23" s="39"/>
      <c r="G23" s="39"/>
      <c r="H23" s="39"/>
      <c r="I23" s="157" t="s">
        <v>26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36</v>
      </c>
      <c r="F24" s="39"/>
      <c r="G24" s="39"/>
      <c r="H24" s="39"/>
      <c r="I24" s="157" t="s">
        <v>28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37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2" t="s">
        <v>111</v>
      </c>
      <c r="E30" s="39"/>
      <c r="F30" s="39"/>
      <c r="G30" s="39"/>
      <c r="H30" s="39"/>
      <c r="I30" s="155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67" t="s">
        <v>112</v>
      </c>
      <c r="E31" s="39"/>
      <c r="F31" s="39"/>
      <c r="G31" s="39"/>
      <c r="H31" s="39"/>
      <c r="I31" s="155"/>
      <c r="J31" s="166">
        <f>J124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8" t="s">
        <v>38</v>
      </c>
      <c r="E32" s="39"/>
      <c r="F32" s="39"/>
      <c r="G32" s="39"/>
      <c r="H32" s="39"/>
      <c r="I32" s="155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70" t="s">
        <v>40</v>
      </c>
      <c r="G34" s="39"/>
      <c r="H34" s="39"/>
      <c r="I34" s="171" t="s">
        <v>39</v>
      </c>
      <c r="J34" s="170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2" t="s">
        <v>42</v>
      </c>
      <c r="E35" s="153" t="s">
        <v>43</v>
      </c>
      <c r="F35" s="173">
        <f>ROUND((SUM(BE124:BE131) + SUM(BE151:BE1024)),  2)</f>
        <v>0</v>
      </c>
      <c r="G35" s="39"/>
      <c r="H35" s="39"/>
      <c r="I35" s="174">
        <v>0.20999999999999999</v>
      </c>
      <c r="J35" s="173">
        <f>ROUND(((SUM(BE124:BE131) + SUM(BE151:BE1024))*I35),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44</v>
      </c>
      <c r="F36" s="173">
        <f>ROUND((SUM(BF124:BF131) + SUM(BF151:BF1024)),  2)</f>
        <v>0</v>
      </c>
      <c r="G36" s="39"/>
      <c r="H36" s="39"/>
      <c r="I36" s="174">
        <v>0.14999999999999999</v>
      </c>
      <c r="J36" s="173">
        <f>ROUND(((SUM(BF124:BF131) + SUM(BF151:BF1024))*I36),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3">
        <f>ROUND((SUM(BG124:BG131) + SUM(BG151:BG1024)),  2)</f>
        <v>0</v>
      </c>
      <c r="G37" s="39"/>
      <c r="H37" s="39"/>
      <c r="I37" s="174">
        <v>0.20999999999999999</v>
      </c>
      <c r="J37" s="173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46</v>
      </c>
      <c r="F38" s="173">
        <f>ROUND((SUM(BH124:BH131) + SUM(BH151:BH1024)),  2)</f>
        <v>0</v>
      </c>
      <c r="G38" s="39"/>
      <c r="H38" s="39"/>
      <c r="I38" s="174">
        <v>0.14999999999999999</v>
      </c>
      <c r="J38" s="173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47</v>
      </c>
      <c r="F39" s="173">
        <f>ROUND((SUM(BI124:BI131) + SUM(BI151:BI1024)),  2)</f>
        <v>0</v>
      </c>
      <c r="G39" s="39"/>
      <c r="H39" s="39"/>
      <c r="I39" s="174">
        <v>0</v>
      </c>
      <c r="J39" s="173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80"/>
      <c r="J41" s="181">
        <f>SUM(J32:J39)</f>
        <v>0</v>
      </c>
      <c r="K41" s="18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3" t="s">
        <v>51</v>
      </c>
      <c r="E50" s="184"/>
      <c r="F50" s="184"/>
      <c r="G50" s="183" t="s">
        <v>52</v>
      </c>
      <c r="H50" s="184"/>
      <c r="I50" s="185"/>
      <c r="J50" s="184"/>
      <c r="K50" s="18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9"/>
      <c r="J61" s="190" t="s">
        <v>54</v>
      </c>
      <c r="K61" s="18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55</v>
      </c>
      <c r="E65" s="191"/>
      <c r="F65" s="191"/>
      <c r="G65" s="183" t="s">
        <v>56</v>
      </c>
      <c r="H65" s="191"/>
      <c r="I65" s="192"/>
      <c r="J65" s="191"/>
      <c r="K65" s="19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9"/>
      <c r="J76" s="190" t="s">
        <v>54</v>
      </c>
      <c r="K76" s="18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99" t="str">
        <f>E7</f>
        <v>Stavební úpravy objektu č.p. 10 v Příluce, k.ú. Příluka (okres Svitavy), parc.č. 34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109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D1.1 - Architektonicko stavební řešení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Příluka</v>
      </c>
      <c r="G89" s="41"/>
      <c r="H89" s="41"/>
      <c r="I89" s="157" t="s">
        <v>23</v>
      </c>
      <c r="J89" s="80" t="str">
        <f>IF(J12="","",J12)</f>
        <v>5. 12. 2020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25</v>
      </c>
      <c r="D91" s="41"/>
      <c r="E91" s="41"/>
      <c r="F91" s="28" t="str">
        <f>E15</f>
        <v xml:space="preserve"> </v>
      </c>
      <c r="G91" s="41"/>
      <c r="H91" s="41"/>
      <c r="I91" s="157" t="s">
        <v>31</v>
      </c>
      <c r="J91" s="37" t="str">
        <f>E21</f>
        <v>Ing. Milan Drahoš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157" t="s">
        <v>35</v>
      </c>
      <c r="J92" s="37" t="str">
        <f>E24</f>
        <v>Pavel Rinn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200" t="s">
        <v>114</v>
      </c>
      <c r="D94" s="201"/>
      <c r="E94" s="201"/>
      <c r="F94" s="201"/>
      <c r="G94" s="201"/>
      <c r="H94" s="201"/>
      <c r="I94" s="202"/>
      <c r="J94" s="203" t="s">
        <v>115</v>
      </c>
      <c r="K94" s="20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4" t="s">
        <v>116</v>
      </c>
      <c r="D96" s="41"/>
      <c r="E96" s="41"/>
      <c r="F96" s="41"/>
      <c r="G96" s="41"/>
      <c r="H96" s="41"/>
      <c r="I96" s="155"/>
      <c r="J96" s="111">
        <f>J151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117</v>
      </c>
    </row>
    <row r="97" s="9" customFormat="1" ht="24.96" customHeight="1">
      <c r="A97" s="9"/>
      <c r="B97" s="205"/>
      <c r="C97" s="206"/>
      <c r="D97" s="207" t="s">
        <v>118</v>
      </c>
      <c r="E97" s="208"/>
      <c r="F97" s="208"/>
      <c r="G97" s="208"/>
      <c r="H97" s="208"/>
      <c r="I97" s="209"/>
      <c r="J97" s="210">
        <f>J152</f>
        <v>0</v>
      </c>
      <c r="K97" s="206"/>
      <c r="L97" s="21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2"/>
      <c r="C98" s="134"/>
      <c r="D98" s="213" t="s">
        <v>119</v>
      </c>
      <c r="E98" s="214"/>
      <c r="F98" s="214"/>
      <c r="G98" s="214"/>
      <c r="H98" s="214"/>
      <c r="I98" s="215"/>
      <c r="J98" s="216">
        <f>J153</f>
        <v>0</v>
      </c>
      <c r="K98" s="134"/>
      <c r="L98" s="21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2"/>
      <c r="C99" s="134"/>
      <c r="D99" s="213" t="s">
        <v>120</v>
      </c>
      <c r="E99" s="214"/>
      <c r="F99" s="214"/>
      <c r="G99" s="214"/>
      <c r="H99" s="214"/>
      <c r="I99" s="215"/>
      <c r="J99" s="216">
        <f>J157</f>
        <v>0</v>
      </c>
      <c r="K99" s="134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2"/>
      <c r="C100" s="134"/>
      <c r="D100" s="213" t="s">
        <v>121</v>
      </c>
      <c r="E100" s="214"/>
      <c r="F100" s="214"/>
      <c r="G100" s="214"/>
      <c r="H100" s="214"/>
      <c r="I100" s="215"/>
      <c r="J100" s="216">
        <f>J183</f>
        <v>0</v>
      </c>
      <c r="K100" s="134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2"/>
      <c r="C101" s="134"/>
      <c r="D101" s="213" t="s">
        <v>122</v>
      </c>
      <c r="E101" s="214"/>
      <c r="F101" s="214"/>
      <c r="G101" s="214"/>
      <c r="H101" s="214"/>
      <c r="I101" s="215"/>
      <c r="J101" s="216">
        <f>J263</f>
        <v>0</v>
      </c>
      <c r="K101" s="134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2"/>
      <c r="C102" s="134"/>
      <c r="D102" s="213" t="s">
        <v>123</v>
      </c>
      <c r="E102" s="214"/>
      <c r="F102" s="214"/>
      <c r="G102" s="214"/>
      <c r="H102" s="214"/>
      <c r="I102" s="215"/>
      <c r="J102" s="216">
        <f>J294</f>
        <v>0</v>
      </c>
      <c r="K102" s="134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4"/>
      <c r="D103" s="213" t="s">
        <v>124</v>
      </c>
      <c r="E103" s="214"/>
      <c r="F103" s="214"/>
      <c r="G103" s="214"/>
      <c r="H103" s="214"/>
      <c r="I103" s="215"/>
      <c r="J103" s="216">
        <f>J556</f>
        <v>0</v>
      </c>
      <c r="K103" s="134"/>
      <c r="L103" s="2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4"/>
      <c r="D104" s="213" t="s">
        <v>125</v>
      </c>
      <c r="E104" s="214"/>
      <c r="F104" s="214"/>
      <c r="G104" s="214"/>
      <c r="H104" s="214"/>
      <c r="I104" s="215"/>
      <c r="J104" s="216">
        <f>J693</f>
        <v>0</v>
      </c>
      <c r="K104" s="134"/>
      <c r="L104" s="2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4"/>
      <c r="D105" s="213" t="s">
        <v>126</v>
      </c>
      <c r="E105" s="214"/>
      <c r="F105" s="214"/>
      <c r="G105" s="214"/>
      <c r="H105" s="214"/>
      <c r="I105" s="215"/>
      <c r="J105" s="216">
        <f>J700</f>
        <v>0</v>
      </c>
      <c r="K105" s="134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5"/>
      <c r="C106" s="206"/>
      <c r="D106" s="207" t="s">
        <v>127</v>
      </c>
      <c r="E106" s="208"/>
      <c r="F106" s="208"/>
      <c r="G106" s="208"/>
      <c r="H106" s="208"/>
      <c r="I106" s="209"/>
      <c r="J106" s="210">
        <f>J702</f>
        <v>0</v>
      </c>
      <c r="K106" s="206"/>
      <c r="L106" s="21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2"/>
      <c r="C107" s="134"/>
      <c r="D107" s="213" t="s">
        <v>128</v>
      </c>
      <c r="E107" s="214"/>
      <c r="F107" s="214"/>
      <c r="G107" s="214"/>
      <c r="H107" s="214"/>
      <c r="I107" s="215"/>
      <c r="J107" s="216">
        <f>J703</f>
        <v>0</v>
      </c>
      <c r="K107" s="134"/>
      <c r="L107" s="21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4"/>
      <c r="D108" s="213" t="s">
        <v>129</v>
      </c>
      <c r="E108" s="214"/>
      <c r="F108" s="214"/>
      <c r="G108" s="214"/>
      <c r="H108" s="214"/>
      <c r="I108" s="215"/>
      <c r="J108" s="216">
        <f>J723</f>
        <v>0</v>
      </c>
      <c r="K108" s="134"/>
      <c r="L108" s="21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4"/>
      <c r="D109" s="213" t="s">
        <v>130</v>
      </c>
      <c r="E109" s="214"/>
      <c r="F109" s="214"/>
      <c r="G109" s="214"/>
      <c r="H109" s="214"/>
      <c r="I109" s="215"/>
      <c r="J109" s="216">
        <f>J756</f>
        <v>0</v>
      </c>
      <c r="K109" s="134"/>
      <c r="L109" s="21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4"/>
      <c r="D110" s="213" t="s">
        <v>131</v>
      </c>
      <c r="E110" s="214"/>
      <c r="F110" s="214"/>
      <c r="G110" s="214"/>
      <c r="H110" s="214"/>
      <c r="I110" s="215"/>
      <c r="J110" s="216">
        <f>J758</f>
        <v>0</v>
      </c>
      <c r="K110" s="134"/>
      <c r="L110" s="21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4"/>
      <c r="D111" s="213" t="s">
        <v>132</v>
      </c>
      <c r="E111" s="214"/>
      <c r="F111" s="214"/>
      <c r="G111" s="214"/>
      <c r="H111" s="214"/>
      <c r="I111" s="215"/>
      <c r="J111" s="216">
        <f>J761</f>
        <v>0</v>
      </c>
      <c r="K111" s="134"/>
      <c r="L111" s="21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2"/>
      <c r="C112" s="134"/>
      <c r="D112" s="213" t="s">
        <v>133</v>
      </c>
      <c r="E112" s="214"/>
      <c r="F112" s="214"/>
      <c r="G112" s="214"/>
      <c r="H112" s="214"/>
      <c r="I112" s="215"/>
      <c r="J112" s="216">
        <f>J781</f>
        <v>0</v>
      </c>
      <c r="K112" s="134"/>
      <c r="L112" s="21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2"/>
      <c r="C113" s="134"/>
      <c r="D113" s="213" t="s">
        <v>134</v>
      </c>
      <c r="E113" s="214"/>
      <c r="F113" s="214"/>
      <c r="G113" s="214"/>
      <c r="H113" s="214"/>
      <c r="I113" s="215"/>
      <c r="J113" s="216">
        <f>J839</f>
        <v>0</v>
      </c>
      <c r="K113" s="134"/>
      <c r="L113" s="21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2"/>
      <c r="C114" s="134"/>
      <c r="D114" s="213" t="s">
        <v>135</v>
      </c>
      <c r="E114" s="214"/>
      <c r="F114" s="214"/>
      <c r="G114" s="214"/>
      <c r="H114" s="214"/>
      <c r="I114" s="215"/>
      <c r="J114" s="216">
        <f>J851</f>
        <v>0</v>
      </c>
      <c r="K114" s="134"/>
      <c r="L114" s="21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2"/>
      <c r="C115" s="134"/>
      <c r="D115" s="213" t="s">
        <v>136</v>
      </c>
      <c r="E115" s="214"/>
      <c r="F115" s="214"/>
      <c r="G115" s="214"/>
      <c r="H115" s="214"/>
      <c r="I115" s="215"/>
      <c r="J115" s="216">
        <f>J852</f>
        <v>0</v>
      </c>
      <c r="K115" s="134"/>
      <c r="L115" s="21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2"/>
      <c r="C116" s="134"/>
      <c r="D116" s="213" t="s">
        <v>137</v>
      </c>
      <c r="E116" s="214"/>
      <c r="F116" s="214"/>
      <c r="G116" s="214"/>
      <c r="H116" s="214"/>
      <c r="I116" s="215"/>
      <c r="J116" s="216">
        <f>J891</f>
        <v>0</v>
      </c>
      <c r="K116" s="134"/>
      <c r="L116" s="21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2"/>
      <c r="C117" s="134"/>
      <c r="D117" s="213" t="s">
        <v>138</v>
      </c>
      <c r="E117" s="214"/>
      <c r="F117" s="214"/>
      <c r="G117" s="214"/>
      <c r="H117" s="214"/>
      <c r="I117" s="215"/>
      <c r="J117" s="216">
        <f>J906</f>
        <v>0</v>
      </c>
      <c r="K117" s="134"/>
      <c r="L117" s="21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2"/>
      <c r="C118" s="134"/>
      <c r="D118" s="213" t="s">
        <v>139</v>
      </c>
      <c r="E118" s="214"/>
      <c r="F118" s="214"/>
      <c r="G118" s="214"/>
      <c r="H118" s="214"/>
      <c r="I118" s="215"/>
      <c r="J118" s="216">
        <f>J922</f>
        <v>0</v>
      </c>
      <c r="K118" s="134"/>
      <c r="L118" s="21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2"/>
      <c r="C119" s="134"/>
      <c r="D119" s="213" t="s">
        <v>140</v>
      </c>
      <c r="E119" s="214"/>
      <c r="F119" s="214"/>
      <c r="G119" s="214"/>
      <c r="H119" s="214"/>
      <c r="I119" s="215"/>
      <c r="J119" s="216">
        <f>J931</f>
        <v>0</v>
      </c>
      <c r="K119" s="134"/>
      <c r="L119" s="21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2"/>
      <c r="C120" s="134"/>
      <c r="D120" s="213" t="s">
        <v>141</v>
      </c>
      <c r="E120" s="214"/>
      <c r="F120" s="214"/>
      <c r="G120" s="214"/>
      <c r="H120" s="214"/>
      <c r="I120" s="215"/>
      <c r="J120" s="216">
        <f>J944</f>
        <v>0</v>
      </c>
      <c r="K120" s="134"/>
      <c r="L120" s="21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2"/>
      <c r="C121" s="134"/>
      <c r="D121" s="213" t="s">
        <v>142</v>
      </c>
      <c r="E121" s="214"/>
      <c r="F121" s="214"/>
      <c r="G121" s="214"/>
      <c r="H121" s="214"/>
      <c r="I121" s="215"/>
      <c r="J121" s="216">
        <f>J949</f>
        <v>0</v>
      </c>
      <c r="K121" s="134"/>
      <c r="L121" s="21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9.28" customHeight="1">
      <c r="A124" s="39"/>
      <c r="B124" s="40"/>
      <c r="C124" s="204" t="s">
        <v>143</v>
      </c>
      <c r="D124" s="41"/>
      <c r="E124" s="41"/>
      <c r="F124" s="41"/>
      <c r="G124" s="41"/>
      <c r="H124" s="41"/>
      <c r="I124" s="155"/>
      <c r="J124" s="218">
        <f>ROUND(J125 + J126 + J127 + J128 + J129 + J130,2)</f>
        <v>0</v>
      </c>
      <c r="K124" s="41"/>
      <c r="L124" s="64"/>
      <c r="N124" s="219" t="s">
        <v>42</v>
      </c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8" customHeight="1">
      <c r="A125" s="39"/>
      <c r="B125" s="40"/>
      <c r="C125" s="41"/>
      <c r="D125" s="220" t="s">
        <v>144</v>
      </c>
      <c r="E125" s="221"/>
      <c r="F125" s="221"/>
      <c r="G125" s="41"/>
      <c r="H125" s="41"/>
      <c r="I125" s="155"/>
      <c r="J125" s="222">
        <v>0</v>
      </c>
      <c r="K125" s="41"/>
      <c r="L125" s="223"/>
      <c r="M125" s="224"/>
      <c r="N125" s="225" t="s">
        <v>43</v>
      </c>
      <c r="O125" s="224"/>
      <c r="P125" s="224"/>
      <c r="Q125" s="224"/>
      <c r="R125" s="224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6" t="s">
        <v>145</v>
      </c>
      <c r="AZ125" s="224"/>
      <c r="BA125" s="224"/>
      <c r="BB125" s="224"/>
      <c r="BC125" s="224"/>
      <c r="BD125" s="224"/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26" t="s">
        <v>86</v>
      </c>
      <c r="BK125" s="224"/>
      <c r="BL125" s="224"/>
      <c r="BM125" s="224"/>
    </row>
    <row r="126" s="2" customFormat="1" ht="18" customHeight="1">
      <c r="A126" s="39"/>
      <c r="B126" s="40"/>
      <c r="C126" s="41"/>
      <c r="D126" s="220" t="s">
        <v>146</v>
      </c>
      <c r="E126" s="221"/>
      <c r="F126" s="221"/>
      <c r="G126" s="41"/>
      <c r="H126" s="41"/>
      <c r="I126" s="155"/>
      <c r="J126" s="222">
        <v>0</v>
      </c>
      <c r="K126" s="41"/>
      <c r="L126" s="223"/>
      <c r="M126" s="224"/>
      <c r="N126" s="225" t="s">
        <v>43</v>
      </c>
      <c r="O126" s="224"/>
      <c r="P126" s="224"/>
      <c r="Q126" s="224"/>
      <c r="R126" s="224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6" t="s">
        <v>145</v>
      </c>
      <c r="AZ126" s="224"/>
      <c r="BA126" s="224"/>
      <c r="BB126" s="224"/>
      <c r="BC126" s="224"/>
      <c r="BD126" s="224"/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26" t="s">
        <v>86</v>
      </c>
      <c r="BK126" s="224"/>
      <c r="BL126" s="224"/>
      <c r="BM126" s="224"/>
    </row>
    <row r="127" s="2" customFormat="1" ht="18" customHeight="1">
      <c r="A127" s="39"/>
      <c r="B127" s="40"/>
      <c r="C127" s="41"/>
      <c r="D127" s="220" t="s">
        <v>147</v>
      </c>
      <c r="E127" s="221"/>
      <c r="F127" s="221"/>
      <c r="G127" s="41"/>
      <c r="H127" s="41"/>
      <c r="I127" s="155"/>
      <c r="J127" s="222">
        <v>0</v>
      </c>
      <c r="K127" s="41"/>
      <c r="L127" s="223"/>
      <c r="M127" s="224"/>
      <c r="N127" s="225" t="s">
        <v>43</v>
      </c>
      <c r="O127" s="224"/>
      <c r="P127" s="224"/>
      <c r="Q127" s="224"/>
      <c r="R127" s="224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6" t="s">
        <v>145</v>
      </c>
      <c r="AZ127" s="224"/>
      <c r="BA127" s="224"/>
      <c r="BB127" s="224"/>
      <c r="BC127" s="224"/>
      <c r="BD127" s="224"/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26" t="s">
        <v>86</v>
      </c>
      <c r="BK127" s="224"/>
      <c r="BL127" s="224"/>
      <c r="BM127" s="224"/>
    </row>
    <row r="128" s="2" customFormat="1" ht="18" customHeight="1">
      <c r="A128" s="39"/>
      <c r="B128" s="40"/>
      <c r="C128" s="41"/>
      <c r="D128" s="220" t="s">
        <v>148</v>
      </c>
      <c r="E128" s="221"/>
      <c r="F128" s="221"/>
      <c r="G128" s="41"/>
      <c r="H128" s="41"/>
      <c r="I128" s="155"/>
      <c r="J128" s="222">
        <v>0</v>
      </c>
      <c r="K128" s="41"/>
      <c r="L128" s="223"/>
      <c r="M128" s="224"/>
      <c r="N128" s="225" t="s">
        <v>43</v>
      </c>
      <c r="O128" s="224"/>
      <c r="P128" s="224"/>
      <c r="Q128" s="224"/>
      <c r="R128" s="224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6" t="s">
        <v>145</v>
      </c>
      <c r="AZ128" s="224"/>
      <c r="BA128" s="224"/>
      <c r="BB128" s="224"/>
      <c r="BC128" s="224"/>
      <c r="BD128" s="224"/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26" t="s">
        <v>86</v>
      </c>
      <c r="BK128" s="224"/>
      <c r="BL128" s="224"/>
      <c r="BM128" s="224"/>
    </row>
    <row r="129" s="2" customFormat="1" ht="18" customHeight="1">
      <c r="A129" s="39"/>
      <c r="B129" s="40"/>
      <c r="C129" s="41"/>
      <c r="D129" s="220" t="s">
        <v>149</v>
      </c>
      <c r="E129" s="221"/>
      <c r="F129" s="221"/>
      <c r="G129" s="41"/>
      <c r="H129" s="41"/>
      <c r="I129" s="155"/>
      <c r="J129" s="222">
        <v>0</v>
      </c>
      <c r="K129" s="41"/>
      <c r="L129" s="223"/>
      <c r="M129" s="224"/>
      <c r="N129" s="225" t="s">
        <v>43</v>
      </c>
      <c r="O129" s="224"/>
      <c r="P129" s="224"/>
      <c r="Q129" s="224"/>
      <c r="R129" s="224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6" t="s">
        <v>145</v>
      </c>
      <c r="AZ129" s="224"/>
      <c r="BA129" s="224"/>
      <c r="BB129" s="224"/>
      <c r="BC129" s="224"/>
      <c r="BD129" s="224"/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26" t="s">
        <v>86</v>
      </c>
      <c r="BK129" s="224"/>
      <c r="BL129" s="224"/>
      <c r="BM129" s="224"/>
    </row>
    <row r="130" s="2" customFormat="1" ht="18" customHeight="1">
      <c r="A130" s="39"/>
      <c r="B130" s="40"/>
      <c r="C130" s="41"/>
      <c r="D130" s="221" t="s">
        <v>150</v>
      </c>
      <c r="E130" s="41"/>
      <c r="F130" s="41"/>
      <c r="G130" s="41"/>
      <c r="H130" s="41"/>
      <c r="I130" s="155"/>
      <c r="J130" s="222">
        <f>ROUND(J30*T130,2)</f>
        <v>0</v>
      </c>
      <c r="K130" s="41"/>
      <c r="L130" s="223"/>
      <c r="M130" s="224"/>
      <c r="N130" s="225" t="s">
        <v>43</v>
      </c>
      <c r="O130" s="224"/>
      <c r="P130" s="224"/>
      <c r="Q130" s="224"/>
      <c r="R130" s="224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6" t="s">
        <v>151</v>
      </c>
      <c r="AZ130" s="224"/>
      <c r="BA130" s="224"/>
      <c r="BB130" s="224"/>
      <c r="BC130" s="224"/>
      <c r="BD130" s="224"/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26" t="s">
        <v>86</v>
      </c>
      <c r="BK130" s="224"/>
      <c r="BL130" s="224"/>
      <c r="BM130" s="224"/>
    </row>
    <row r="131" s="2" customFormat="1">
      <c r="A131" s="39"/>
      <c r="B131" s="40"/>
      <c r="C131" s="41"/>
      <c r="D131" s="41"/>
      <c r="E131" s="41"/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9.28" customHeight="1">
      <c r="A132" s="39"/>
      <c r="B132" s="40"/>
      <c r="C132" s="228" t="s">
        <v>152</v>
      </c>
      <c r="D132" s="201"/>
      <c r="E132" s="201"/>
      <c r="F132" s="201"/>
      <c r="G132" s="201"/>
      <c r="H132" s="201"/>
      <c r="I132" s="202"/>
      <c r="J132" s="229">
        <f>ROUND(J96+J124,2)</f>
        <v>0</v>
      </c>
      <c r="K132" s="20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195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198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153</v>
      </c>
      <c r="D138" s="41"/>
      <c r="E138" s="41"/>
      <c r="F138" s="41"/>
      <c r="G138" s="41"/>
      <c r="H138" s="41"/>
      <c r="I138" s="155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155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17</v>
      </c>
      <c r="D140" s="41"/>
      <c r="E140" s="41"/>
      <c r="F140" s="41"/>
      <c r="G140" s="41"/>
      <c r="H140" s="41"/>
      <c r="I140" s="155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23.25" customHeight="1">
      <c r="A141" s="39"/>
      <c r="B141" s="40"/>
      <c r="C141" s="41"/>
      <c r="D141" s="41"/>
      <c r="E141" s="199" t="str">
        <f>E7</f>
        <v>Stavební úpravy objektu č.p. 10 v Příluce, k.ú. Příluka (okres Svitavy), parc.č. 34</v>
      </c>
      <c r="F141" s="33"/>
      <c r="G141" s="33"/>
      <c r="H141" s="33"/>
      <c r="I141" s="155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109</v>
      </c>
      <c r="D142" s="41"/>
      <c r="E142" s="41"/>
      <c r="F142" s="41"/>
      <c r="G142" s="41"/>
      <c r="H142" s="41"/>
      <c r="I142" s="155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77" t="str">
        <f>E9</f>
        <v>D1.1 - Architektonicko stavební řešení</v>
      </c>
      <c r="F143" s="41"/>
      <c r="G143" s="41"/>
      <c r="H143" s="41"/>
      <c r="I143" s="155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155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21</v>
      </c>
      <c r="D145" s="41"/>
      <c r="E145" s="41"/>
      <c r="F145" s="28" t="str">
        <f>F12</f>
        <v>Příluka</v>
      </c>
      <c r="G145" s="41"/>
      <c r="H145" s="41"/>
      <c r="I145" s="157" t="s">
        <v>23</v>
      </c>
      <c r="J145" s="80" t="str">
        <f>IF(J12="","",J12)</f>
        <v>5. 12. 2020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155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5.15" customHeight="1">
      <c r="A147" s="39"/>
      <c r="B147" s="40"/>
      <c r="C147" s="33" t="s">
        <v>25</v>
      </c>
      <c r="D147" s="41"/>
      <c r="E147" s="41"/>
      <c r="F147" s="28" t="str">
        <f>E15</f>
        <v xml:space="preserve"> </v>
      </c>
      <c r="G147" s="41"/>
      <c r="H147" s="41"/>
      <c r="I147" s="157" t="s">
        <v>31</v>
      </c>
      <c r="J147" s="37" t="str">
        <f>E21</f>
        <v>Ing. Milan Drahoš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15" customHeight="1">
      <c r="A148" s="39"/>
      <c r="B148" s="40"/>
      <c r="C148" s="33" t="s">
        <v>29</v>
      </c>
      <c r="D148" s="41"/>
      <c r="E148" s="41"/>
      <c r="F148" s="28" t="str">
        <f>IF(E18="","",E18)</f>
        <v>Vyplň údaj</v>
      </c>
      <c r="G148" s="41"/>
      <c r="H148" s="41"/>
      <c r="I148" s="157" t="s">
        <v>35</v>
      </c>
      <c r="J148" s="37" t="str">
        <f>E24</f>
        <v>Pavel Rinn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0.32" customHeight="1">
      <c r="A149" s="39"/>
      <c r="B149" s="40"/>
      <c r="C149" s="41"/>
      <c r="D149" s="41"/>
      <c r="E149" s="41"/>
      <c r="F149" s="41"/>
      <c r="G149" s="41"/>
      <c r="H149" s="41"/>
      <c r="I149" s="155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11" customFormat="1" ht="29.28" customHeight="1">
      <c r="A150" s="230"/>
      <c r="B150" s="231"/>
      <c r="C150" s="232" t="s">
        <v>154</v>
      </c>
      <c r="D150" s="233" t="s">
        <v>63</v>
      </c>
      <c r="E150" s="233" t="s">
        <v>59</v>
      </c>
      <c r="F150" s="233" t="s">
        <v>60</v>
      </c>
      <c r="G150" s="233" t="s">
        <v>155</v>
      </c>
      <c r="H150" s="233" t="s">
        <v>156</v>
      </c>
      <c r="I150" s="234" t="s">
        <v>157</v>
      </c>
      <c r="J150" s="235" t="s">
        <v>115</v>
      </c>
      <c r="K150" s="236" t="s">
        <v>158</v>
      </c>
      <c r="L150" s="237"/>
      <c r="M150" s="101" t="s">
        <v>1</v>
      </c>
      <c r="N150" s="102" t="s">
        <v>42</v>
      </c>
      <c r="O150" s="102" t="s">
        <v>159</v>
      </c>
      <c r="P150" s="102" t="s">
        <v>160</v>
      </c>
      <c r="Q150" s="102" t="s">
        <v>161</v>
      </c>
      <c r="R150" s="102" t="s">
        <v>162</v>
      </c>
      <c r="S150" s="102" t="s">
        <v>163</v>
      </c>
      <c r="T150" s="103" t="s">
        <v>164</v>
      </c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</row>
    <row r="151" s="2" customFormat="1" ht="22.8" customHeight="1">
      <c r="A151" s="39"/>
      <c r="B151" s="40"/>
      <c r="C151" s="108" t="s">
        <v>165</v>
      </c>
      <c r="D151" s="41"/>
      <c r="E151" s="41"/>
      <c r="F151" s="41"/>
      <c r="G151" s="41"/>
      <c r="H151" s="41"/>
      <c r="I151" s="155"/>
      <c r="J151" s="238">
        <f>BK151</f>
        <v>0</v>
      </c>
      <c r="K151" s="41"/>
      <c r="L151" s="45"/>
      <c r="M151" s="104"/>
      <c r="N151" s="239"/>
      <c r="O151" s="105"/>
      <c r="P151" s="240">
        <f>P152+P702</f>
        <v>0</v>
      </c>
      <c r="Q151" s="105"/>
      <c r="R151" s="240">
        <f>R152+R702</f>
        <v>295.70486357999999</v>
      </c>
      <c r="S151" s="105"/>
      <c r="T151" s="241">
        <f>T152+T702</f>
        <v>357.57021118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77</v>
      </c>
      <c r="AU151" s="18" t="s">
        <v>117</v>
      </c>
      <c r="BK151" s="242">
        <f>BK152+BK702</f>
        <v>0</v>
      </c>
    </row>
    <row r="152" s="12" customFormat="1" ht="25.92" customHeight="1">
      <c r="A152" s="12"/>
      <c r="B152" s="243"/>
      <c r="C152" s="244"/>
      <c r="D152" s="245" t="s">
        <v>77</v>
      </c>
      <c r="E152" s="246" t="s">
        <v>166</v>
      </c>
      <c r="F152" s="246" t="s">
        <v>167</v>
      </c>
      <c r="G152" s="244"/>
      <c r="H152" s="244"/>
      <c r="I152" s="247"/>
      <c r="J152" s="248">
        <f>BK152</f>
        <v>0</v>
      </c>
      <c r="K152" s="244"/>
      <c r="L152" s="249"/>
      <c r="M152" s="250"/>
      <c r="N152" s="251"/>
      <c r="O152" s="251"/>
      <c r="P152" s="252">
        <f>P153+P157+P183+P263+P294+P556+P693+P700</f>
        <v>0</v>
      </c>
      <c r="Q152" s="251"/>
      <c r="R152" s="252">
        <f>R153+R157+R183+R263+R294+R556+R693+R700</f>
        <v>238.22394126</v>
      </c>
      <c r="S152" s="251"/>
      <c r="T152" s="253">
        <f>T153+T157+T183+T263+T294+T556+T693+T700</f>
        <v>341.35210599999999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54" t="s">
        <v>86</v>
      </c>
      <c r="AT152" s="255" t="s">
        <v>77</v>
      </c>
      <c r="AU152" s="255" t="s">
        <v>78</v>
      </c>
      <c r="AY152" s="254" t="s">
        <v>168</v>
      </c>
      <c r="BK152" s="256">
        <f>BK153+BK157+BK183+BK263+BK294+BK556+BK693+BK700</f>
        <v>0</v>
      </c>
    </row>
    <row r="153" s="12" customFormat="1" ht="22.8" customHeight="1">
      <c r="A153" s="12"/>
      <c r="B153" s="243"/>
      <c r="C153" s="244"/>
      <c r="D153" s="245" t="s">
        <v>77</v>
      </c>
      <c r="E153" s="257" t="s">
        <v>86</v>
      </c>
      <c r="F153" s="257" t="s">
        <v>169</v>
      </c>
      <c r="G153" s="244"/>
      <c r="H153" s="244"/>
      <c r="I153" s="247"/>
      <c r="J153" s="258">
        <f>BK153</f>
        <v>0</v>
      </c>
      <c r="K153" s="244"/>
      <c r="L153" s="249"/>
      <c r="M153" s="250"/>
      <c r="N153" s="251"/>
      <c r="O153" s="251"/>
      <c r="P153" s="252">
        <f>SUM(P154:P156)</f>
        <v>0</v>
      </c>
      <c r="Q153" s="251"/>
      <c r="R153" s="252">
        <f>SUM(R154:R156)</f>
        <v>0</v>
      </c>
      <c r="S153" s="251"/>
      <c r="T153" s="253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54" t="s">
        <v>86</v>
      </c>
      <c r="AT153" s="255" t="s">
        <v>77</v>
      </c>
      <c r="AU153" s="255" t="s">
        <v>86</v>
      </c>
      <c r="AY153" s="254" t="s">
        <v>168</v>
      </c>
      <c r="BK153" s="256">
        <f>SUM(BK154:BK156)</f>
        <v>0</v>
      </c>
    </row>
    <row r="154" s="2" customFormat="1" ht="21.75" customHeight="1">
      <c r="A154" s="39"/>
      <c r="B154" s="40"/>
      <c r="C154" s="259" t="s">
        <v>86</v>
      </c>
      <c r="D154" s="259" t="s">
        <v>170</v>
      </c>
      <c r="E154" s="260" t="s">
        <v>171</v>
      </c>
      <c r="F154" s="261" t="s">
        <v>172</v>
      </c>
      <c r="G154" s="262" t="s">
        <v>173</v>
      </c>
      <c r="H154" s="263">
        <v>5.2000000000000002</v>
      </c>
      <c r="I154" s="264"/>
      <c r="J154" s="265">
        <f>ROUND(I154*H154,2)</f>
        <v>0</v>
      </c>
      <c r="K154" s="266"/>
      <c r="L154" s="45"/>
      <c r="M154" s="267" t="s">
        <v>1</v>
      </c>
      <c r="N154" s="268" t="s">
        <v>43</v>
      </c>
      <c r="O154" s="92"/>
      <c r="P154" s="269">
        <f>O154*H154</f>
        <v>0</v>
      </c>
      <c r="Q154" s="269">
        <v>0</v>
      </c>
      <c r="R154" s="269">
        <f>Q154*H154</f>
        <v>0</v>
      </c>
      <c r="S154" s="269">
        <v>0</v>
      </c>
      <c r="T154" s="27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1" t="s">
        <v>174</v>
      </c>
      <c r="AT154" s="271" t="s">
        <v>170</v>
      </c>
      <c r="AU154" s="271" t="s">
        <v>88</v>
      </c>
      <c r="AY154" s="18" t="s">
        <v>168</v>
      </c>
      <c r="BE154" s="272">
        <f>IF(N154="základní",J154,0)</f>
        <v>0</v>
      </c>
      <c r="BF154" s="272">
        <f>IF(N154="snížená",J154,0)</f>
        <v>0</v>
      </c>
      <c r="BG154" s="272">
        <f>IF(N154="zákl. přenesená",J154,0)</f>
        <v>0</v>
      </c>
      <c r="BH154" s="272">
        <f>IF(N154="sníž. přenesená",J154,0)</f>
        <v>0</v>
      </c>
      <c r="BI154" s="272">
        <f>IF(N154="nulová",J154,0)</f>
        <v>0</v>
      </c>
      <c r="BJ154" s="18" t="s">
        <v>86</v>
      </c>
      <c r="BK154" s="272">
        <f>ROUND(I154*H154,2)</f>
        <v>0</v>
      </c>
      <c r="BL154" s="18" t="s">
        <v>174</v>
      </c>
      <c r="BM154" s="271" t="s">
        <v>175</v>
      </c>
    </row>
    <row r="155" s="13" customFormat="1">
      <c r="A155" s="13"/>
      <c r="B155" s="273"/>
      <c r="C155" s="274"/>
      <c r="D155" s="275" t="s">
        <v>176</v>
      </c>
      <c r="E155" s="276" t="s">
        <v>1</v>
      </c>
      <c r="F155" s="277" t="s">
        <v>177</v>
      </c>
      <c r="G155" s="274"/>
      <c r="H155" s="278">
        <v>5.2000000000000002</v>
      </c>
      <c r="I155" s="279"/>
      <c r="J155" s="274"/>
      <c r="K155" s="274"/>
      <c r="L155" s="280"/>
      <c r="M155" s="281"/>
      <c r="N155" s="282"/>
      <c r="O155" s="282"/>
      <c r="P155" s="282"/>
      <c r="Q155" s="282"/>
      <c r="R155" s="282"/>
      <c r="S155" s="282"/>
      <c r="T155" s="28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84" t="s">
        <v>176</v>
      </c>
      <c r="AU155" s="284" t="s">
        <v>88</v>
      </c>
      <c r="AV155" s="13" t="s">
        <v>88</v>
      </c>
      <c r="AW155" s="13" t="s">
        <v>34</v>
      </c>
      <c r="AX155" s="13" t="s">
        <v>78</v>
      </c>
      <c r="AY155" s="284" t="s">
        <v>168</v>
      </c>
    </row>
    <row r="156" s="14" customFormat="1">
      <c r="A156" s="14"/>
      <c r="B156" s="285"/>
      <c r="C156" s="286"/>
      <c r="D156" s="275" t="s">
        <v>176</v>
      </c>
      <c r="E156" s="287" t="s">
        <v>1</v>
      </c>
      <c r="F156" s="288" t="s">
        <v>178</v>
      </c>
      <c r="G156" s="286"/>
      <c r="H156" s="289">
        <v>5.2000000000000002</v>
      </c>
      <c r="I156" s="290"/>
      <c r="J156" s="286"/>
      <c r="K156" s="286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176</v>
      </c>
      <c r="AU156" s="295" t="s">
        <v>88</v>
      </c>
      <c r="AV156" s="14" t="s">
        <v>174</v>
      </c>
      <c r="AW156" s="14" t="s">
        <v>34</v>
      </c>
      <c r="AX156" s="14" t="s">
        <v>86</v>
      </c>
      <c r="AY156" s="295" t="s">
        <v>168</v>
      </c>
    </row>
    <row r="157" s="12" customFormat="1" ht="22.8" customHeight="1">
      <c r="A157" s="12"/>
      <c r="B157" s="243"/>
      <c r="C157" s="244"/>
      <c r="D157" s="245" t="s">
        <v>77</v>
      </c>
      <c r="E157" s="257" t="s">
        <v>88</v>
      </c>
      <c r="F157" s="257" t="s">
        <v>179</v>
      </c>
      <c r="G157" s="244"/>
      <c r="H157" s="244"/>
      <c r="I157" s="247"/>
      <c r="J157" s="258">
        <f>BK157</f>
        <v>0</v>
      </c>
      <c r="K157" s="244"/>
      <c r="L157" s="249"/>
      <c r="M157" s="250"/>
      <c r="N157" s="251"/>
      <c r="O157" s="251"/>
      <c r="P157" s="252">
        <f>SUM(P158:P182)</f>
        <v>0</v>
      </c>
      <c r="Q157" s="251"/>
      <c r="R157" s="252">
        <f>SUM(R158:R182)</f>
        <v>45.528957070000004</v>
      </c>
      <c r="S157" s="251"/>
      <c r="T157" s="253">
        <f>SUM(T158:T182)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54" t="s">
        <v>86</v>
      </c>
      <c r="AT157" s="255" t="s">
        <v>77</v>
      </c>
      <c r="AU157" s="255" t="s">
        <v>86</v>
      </c>
      <c r="AY157" s="254" t="s">
        <v>168</v>
      </c>
      <c r="BK157" s="256">
        <f>SUM(BK158:BK182)</f>
        <v>0</v>
      </c>
    </row>
    <row r="158" s="2" customFormat="1" ht="21.75" customHeight="1">
      <c r="A158" s="39"/>
      <c r="B158" s="40"/>
      <c r="C158" s="259" t="s">
        <v>88</v>
      </c>
      <c r="D158" s="259" t="s">
        <v>170</v>
      </c>
      <c r="E158" s="260" t="s">
        <v>180</v>
      </c>
      <c r="F158" s="261" t="s">
        <v>181</v>
      </c>
      <c r="G158" s="262" t="s">
        <v>173</v>
      </c>
      <c r="H158" s="263">
        <v>0.48099999999999998</v>
      </c>
      <c r="I158" s="264"/>
      <c r="J158" s="265">
        <f>ROUND(I158*H158,2)</f>
        <v>0</v>
      </c>
      <c r="K158" s="266"/>
      <c r="L158" s="45"/>
      <c r="M158" s="267" t="s">
        <v>1</v>
      </c>
      <c r="N158" s="268" t="s">
        <v>43</v>
      </c>
      <c r="O158" s="92"/>
      <c r="P158" s="269">
        <f>O158*H158</f>
        <v>0</v>
      </c>
      <c r="Q158" s="269">
        <v>1.98</v>
      </c>
      <c r="R158" s="269">
        <f>Q158*H158</f>
        <v>0.95238</v>
      </c>
      <c r="S158" s="269">
        <v>0</v>
      </c>
      <c r="T158" s="27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1" t="s">
        <v>174</v>
      </c>
      <c r="AT158" s="271" t="s">
        <v>170</v>
      </c>
      <c r="AU158" s="271" t="s">
        <v>88</v>
      </c>
      <c r="AY158" s="18" t="s">
        <v>168</v>
      </c>
      <c r="BE158" s="272">
        <f>IF(N158="základní",J158,0)</f>
        <v>0</v>
      </c>
      <c r="BF158" s="272">
        <f>IF(N158="snížená",J158,0)</f>
        <v>0</v>
      </c>
      <c r="BG158" s="272">
        <f>IF(N158="zákl. přenesená",J158,0)</f>
        <v>0</v>
      </c>
      <c r="BH158" s="272">
        <f>IF(N158="sníž. přenesená",J158,0)</f>
        <v>0</v>
      </c>
      <c r="BI158" s="272">
        <f>IF(N158="nulová",J158,0)</f>
        <v>0</v>
      </c>
      <c r="BJ158" s="18" t="s">
        <v>86</v>
      </c>
      <c r="BK158" s="272">
        <f>ROUND(I158*H158,2)</f>
        <v>0</v>
      </c>
      <c r="BL158" s="18" t="s">
        <v>174</v>
      </c>
      <c r="BM158" s="271" t="s">
        <v>182</v>
      </c>
    </row>
    <row r="159" s="15" customFormat="1">
      <c r="A159" s="15"/>
      <c r="B159" s="296"/>
      <c r="C159" s="297"/>
      <c r="D159" s="275" t="s">
        <v>176</v>
      </c>
      <c r="E159" s="298" t="s">
        <v>1</v>
      </c>
      <c r="F159" s="299" t="s">
        <v>183</v>
      </c>
      <c r="G159" s="297"/>
      <c r="H159" s="298" t="s">
        <v>1</v>
      </c>
      <c r="I159" s="300"/>
      <c r="J159" s="297"/>
      <c r="K159" s="297"/>
      <c r="L159" s="301"/>
      <c r="M159" s="302"/>
      <c r="N159" s="303"/>
      <c r="O159" s="303"/>
      <c r="P159" s="303"/>
      <c r="Q159" s="303"/>
      <c r="R159" s="303"/>
      <c r="S159" s="303"/>
      <c r="T159" s="30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5" t="s">
        <v>176</v>
      </c>
      <c r="AU159" s="305" t="s">
        <v>88</v>
      </c>
      <c r="AV159" s="15" t="s">
        <v>86</v>
      </c>
      <c r="AW159" s="15" t="s">
        <v>34</v>
      </c>
      <c r="AX159" s="15" t="s">
        <v>78</v>
      </c>
      <c r="AY159" s="305" t="s">
        <v>168</v>
      </c>
    </row>
    <row r="160" s="13" customFormat="1">
      <c r="A160" s="13"/>
      <c r="B160" s="273"/>
      <c r="C160" s="274"/>
      <c r="D160" s="275" t="s">
        <v>176</v>
      </c>
      <c r="E160" s="276" t="s">
        <v>1</v>
      </c>
      <c r="F160" s="277" t="s">
        <v>184</v>
      </c>
      <c r="G160" s="274"/>
      <c r="H160" s="278">
        <v>0.40000000000000002</v>
      </c>
      <c r="I160" s="279"/>
      <c r="J160" s="274"/>
      <c r="K160" s="274"/>
      <c r="L160" s="280"/>
      <c r="M160" s="281"/>
      <c r="N160" s="282"/>
      <c r="O160" s="282"/>
      <c r="P160" s="282"/>
      <c r="Q160" s="282"/>
      <c r="R160" s="282"/>
      <c r="S160" s="282"/>
      <c r="T160" s="28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4" t="s">
        <v>176</v>
      </c>
      <c r="AU160" s="284" t="s">
        <v>88</v>
      </c>
      <c r="AV160" s="13" t="s">
        <v>88</v>
      </c>
      <c r="AW160" s="13" t="s">
        <v>34</v>
      </c>
      <c r="AX160" s="13" t="s">
        <v>78</v>
      </c>
      <c r="AY160" s="284" t="s">
        <v>168</v>
      </c>
    </row>
    <row r="161" s="15" customFormat="1">
      <c r="A161" s="15"/>
      <c r="B161" s="296"/>
      <c r="C161" s="297"/>
      <c r="D161" s="275" t="s">
        <v>176</v>
      </c>
      <c r="E161" s="298" t="s">
        <v>1</v>
      </c>
      <c r="F161" s="299" t="s">
        <v>185</v>
      </c>
      <c r="G161" s="297"/>
      <c r="H161" s="298" t="s">
        <v>1</v>
      </c>
      <c r="I161" s="300"/>
      <c r="J161" s="297"/>
      <c r="K161" s="297"/>
      <c r="L161" s="301"/>
      <c r="M161" s="302"/>
      <c r="N161" s="303"/>
      <c r="O161" s="303"/>
      <c r="P161" s="303"/>
      <c r="Q161" s="303"/>
      <c r="R161" s="303"/>
      <c r="S161" s="303"/>
      <c r="T161" s="30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305" t="s">
        <v>176</v>
      </c>
      <c r="AU161" s="305" t="s">
        <v>88</v>
      </c>
      <c r="AV161" s="15" t="s">
        <v>86</v>
      </c>
      <c r="AW161" s="15" t="s">
        <v>34</v>
      </c>
      <c r="AX161" s="15" t="s">
        <v>78</v>
      </c>
      <c r="AY161" s="305" t="s">
        <v>168</v>
      </c>
    </row>
    <row r="162" s="13" customFormat="1">
      <c r="A162" s="13"/>
      <c r="B162" s="273"/>
      <c r="C162" s="274"/>
      <c r="D162" s="275" t="s">
        <v>176</v>
      </c>
      <c r="E162" s="276" t="s">
        <v>1</v>
      </c>
      <c r="F162" s="277" t="s">
        <v>186</v>
      </c>
      <c r="G162" s="274"/>
      <c r="H162" s="278">
        <v>0.081000000000000003</v>
      </c>
      <c r="I162" s="279"/>
      <c r="J162" s="274"/>
      <c r="K162" s="274"/>
      <c r="L162" s="280"/>
      <c r="M162" s="281"/>
      <c r="N162" s="282"/>
      <c r="O162" s="282"/>
      <c r="P162" s="282"/>
      <c r="Q162" s="282"/>
      <c r="R162" s="282"/>
      <c r="S162" s="282"/>
      <c r="T162" s="28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84" t="s">
        <v>176</v>
      </c>
      <c r="AU162" s="284" t="s">
        <v>88</v>
      </c>
      <c r="AV162" s="13" t="s">
        <v>88</v>
      </c>
      <c r="AW162" s="13" t="s">
        <v>34</v>
      </c>
      <c r="AX162" s="13" t="s">
        <v>78</v>
      </c>
      <c r="AY162" s="284" t="s">
        <v>168</v>
      </c>
    </row>
    <row r="163" s="14" customFormat="1">
      <c r="A163" s="14"/>
      <c r="B163" s="285"/>
      <c r="C163" s="286"/>
      <c r="D163" s="275" t="s">
        <v>176</v>
      </c>
      <c r="E163" s="287" t="s">
        <v>1</v>
      </c>
      <c r="F163" s="288" t="s">
        <v>178</v>
      </c>
      <c r="G163" s="286"/>
      <c r="H163" s="289">
        <v>0.48100000000000004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5" t="s">
        <v>176</v>
      </c>
      <c r="AU163" s="295" t="s">
        <v>88</v>
      </c>
      <c r="AV163" s="14" t="s">
        <v>174</v>
      </c>
      <c r="AW163" s="14" t="s">
        <v>34</v>
      </c>
      <c r="AX163" s="14" t="s">
        <v>86</v>
      </c>
      <c r="AY163" s="295" t="s">
        <v>168</v>
      </c>
    </row>
    <row r="164" s="2" customFormat="1" ht="21.75" customHeight="1">
      <c r="A164" s="39"/>
      <c r="B164" s="40"/>
      <c r="C164" s="259" t="s">
        <v>187</v>
      </c>
      <c r="D164" s="259" t="s">
        <v>170</v>
      </c>
      <c r="E164" s="260" t="s">
        <v>188</v>
      </c>
      <c r="F164" s="261" t="s">
        <v>189</v>
      </c>
      <c r="G164" s="262" t="s">
        <v>173</v>
      </c>
      <c r="H164" s="263">
        <v>15.505000000000001</v>
      </c>
      <c r="I164" s="264"/>
      <c r="J164" s="265">
        <f>ROUND(I164*H164,2)</f>
        <v>0</v>
      </c>
      <c r="K164" s="266"/>
      <c r="L164" s="45"/>
      <c r="M164" s="267" t="s">
        <v>1</v>
      </c>
      <c r="N164" s="268" t="s">
        <v>43</v>
      </c>
      <c r="O164" s="92"/>
      <c r="P164" s="269">
        <f>O164*H164</f>
        <v>0</v>
      </c>
      <c r="Q164" s="269">
        <v>1.98</v>
      </c>
      <c r="R164" s="269">
        <f>Q164*H164</f>
        <v>30.6999</v>
      </c>
      <c r="S164" s="269">
        <v>0</v>
      </c>
      <c r="T164" s="27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1" t="s">
        <v>174</v>
      </c>
      <c r="AT164" s="271" t="s">
        <v>170</v>
      </c>
      <c r="AU164" s="271" t="s">
        <v>88</v>
      </c>
      <c r="AY164" s="18" t="s">
        <v>168</v>
      </c>
      <c r="BE164" s="272">
        <f>IF(N164="základní",J164,0)</f>
        <v>0</v>
      </c>
      <c r="BF164" s="272">
        <f>IF(N164="snížená",J164,0)</f>
        <v>0</v>
      </c>
      <c r="BG164" s="272">
        <f>IF(N164="zákl. přenesená",J164,0)</f>
        <v>0</v>
      </c>
      <c r="BH164" s="272">
        <f>IF(N164="sníž. přenesená",J164,0)</f>
        <v>0</v>
      </c>
      <c r="BI164" s="272">
        <f>IF(N164="nulová",J164,0)</f>
        <v>0</v>
      </c>
      <c r="BJ164" s="18" t="s">
        <v>86</v>
      </c>
      <c r="BK164" s="272">
        <f>ROUND(I164*H164,2)</f>
        <v>0</v>
      </c>
      <c r="BL164" s="18" t="s">
        <v>174</v>
      </c>
      <c r="BM164" s="271" t="s">
        <v>190</v>
      </c>
    </row>
    <row r="165" s="13" customFormat="1">
      <c r="A165" s="13"/>
      <c r="B165" s="273"/>
      <c r="C165" s="274"/>
      <c r="D165" s="275" t="s">
        <v>176</v>
      </c>
      <c r="E165" s="276" t="s">
        <v>1</v>
      </c>
      <c r="F165" s="277" t="s">
        <v>191</v>
      </c>
      <c r="G165" s="274"/>
      <c r="H165" s="278">
        <v>15.505000000000001</v>
      </c>
      <c r="I165" s="279"/>
      <c r="J165" s="274"/>
      <c r="K165" s="274"/>
      <c r="L165" s="280"/>
      <c r="M165" s="281"/>
      <c r="N165" s="282"/>
      <c r="O165" s="282"/>
      <c r="P165" s="282"/>
      <c r="Q165" s="282"/>
      <c r="R165" s="282"/>
      <c r="S165" s="282"/>
      <c r="T165" s="28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84" t="s">
        <v>176</v>
      </c>
      <c r="AU165" s="284" t="s">
        <v>88</v>
      </c>
      <c r="AV165" s="13" t="s">
        <v>88</v>
      </c>
      <c r="AW165" s="13" t="s">
        <v>34</v>
      </c>
      <c r="AX165" s="13" t="s">
        <v>78</v>
      </c>
      <c r="AY165" s="284" t="s">
        <v>168</v>
      </c>
    </row>
    <row r="166" s="14" customFormat="1">
      <c r="A166" s="14"/>
      <c r="B166" s="285"/>
      <c r="C166" s="286"/>
      <c r="D166" s="275" t="s">
        <v>176</v>
      </c>
      <c r="E166" s="287" t="s">
        <v>1</v>
      </c>
      <c r="F166" s="288" t="s">
        <v>178</v>
      </c>
      <c r="G166" s="286"/>
      <c r="H166" s="289">
        <v>15.505000000000001</v>
      </c>
      <c r="I166" s="290"/>
      <c r="J166" s="286"/>
      <c r="K166" s="286"/>
      <c r="L166" s="291"/>
      <c r="M166" s="292"/>
      <c r="N166" s="293"/>
      <c r="O166" s="293"/>
      <c r="P166" s="293"/>
      <c r="Q166" s="293"/>
      <c r="R166" s="293"/>
      <c r="S166" s="293"/>
      <c r="T166" s="29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95" t="s">
        <v>176</v>
      </c>
      <c r="AU166" s="295" t="s">
        <v>88</v>
      </c>
      <c r="AV166" s="14" t="s">
        <v>174</v>
      </c>
      <c r="AW166" s="14" t="s">
        <v>34</v>
      </c>
      <c r="AX166" s="14" t="s">
        <v>86</v>
      </c>
      <c r="AY166" s="295" t="s">
        <v>168</v>
      </c>
    </row>
    <row r="167" s="2" customFormat="1" ht="16.5" customHeight="1">
      <c r="A167" s="39"/>
      <c r="B167" s="40"/>
      <c r="C167" s="259" t="s">
        <v>174</v>
      </c>
      <c r="D167" s="259" t="s">
        <v>170</v>
      </c>
      <c r="E167" s="260" t="s">
        <v>192</v>
      </c>
      <c r="F167" s="261" t="s">
        <v>193</v>
      </c>
      <c r="G167" s="262" t="s">
        <v>173</v>
      </c>
      <c r="H167" s="263">
        <v>5.327</v>
      </c>
      <c r="I167" s="264"/>
      <c r="J167" s="265">
        <f>ROUND(I167*H167,2)</f>
        <v>0</v>
      </c>
      <c r="K167" s="266"/>
      <c r="L167" s="45"/>
      <c r="M167" s="267" t="s">
        <v>1</v>
      </c>
      <c r="N167" s="268" t="s">
        <v>43</v>
      </c>
      <c r="O167" s="92"/>
      <c r="P167" s="269">
        <f>O167*H167</f>
        <v>0</v>
      </c>
      <c r="Q167" s="269">
        <v>2.45329</v>
      </c>
      <c r="R167" s="269">
        <f>Q167*H167</f>
        <v>13.06867583</v>
      </c>
      <c r="S167" s="269">
        <v>0</v>
      </c>
      <c r="T167" s="27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71" t="s">
        <v>174</v>
      </c>
      <c r="AT167" s="271" t="s">
        <v>170</v>
      </c>
      <c r="AU167" s="271" t="s">
        <v>88</v>
      </c>
      <c r="AY167" s="18" t="s">
        <v>168</v>
      </c>
      <c r="BE167" s="272">
        <f>IF(N167="základní",J167,0)</f>
        <v>0</v>
      </c>
      <c r="BF167" s="272">
        <f>IF(N167="snížená",J167,0)</f>
        <v>0</v>
      </c>
      <c r="BG167" s="272">
        <f>IF(N167="zákl. přenesená",J167,0)</f>
        <v>0</v>
      </c>
      <c r="BH167" s="272">
        <f>IF(N167="sníž. přenesená",J167,0)</f>
        <v>0</v>
      </c>
      <c r="BI167" s="272">
        <f>IF(N167="nulová",J167,0)</f>
        <v>0</v>
      </c>
      <c r="BJ167" s="18" t="s">
        <v>86</v>
      </c>
      <c r="BK167" s="272">
        <f>ROUND(I167*H167,2)</f>
        <v>0</v>
      </c>
      <c r="BL167" s="18" t="s">
        <v>174</v>
      </c>
      <c r="BM167" s="271" t="s">
        <v>194</v>
      </c>
    </row>
    <row r="168" s="15" customFormat="1">
      <c r="A168" s="15"/>
      <c r="B168" s="296"/>
      <c r="C168" s="297"/>
      <c r="D168" s="275" t="s">
        <v>176</v>
      </c>
      <c r="E168" s="298" t="s">
        <v>1</v>
      </c>
      <c r="F168" s="299" t="s">
        <v>183</v>
      </c>
      <c r="G168" s="297"/>
      <c r="H168" s="298" t="s">
        <v>1</v>
      </c>
      <c r="I168" s="300"/>
      <c r="J168" s="297"/>
      <c r="K168" s="297"/>
      <c r="L168" s="301"/>
      <c r="M168" s="302"/>
      <c r="N168" s="303"/>
      <c r="O168" s="303"/>
      <c r="P168" s="303"/>
      <c r="Q168" s="303"/>
      <c r="R168" s="303"/>
      <c r="S168" s="303"/>
      <c r="T168" s="30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305" t="s">
        <v>176</v>
      </c>
      <c r="AU168" s="305" t="s">
        <v>88</v>
      </c>
      <c r="AV168" s="15" t="s">
        <v>86</v>
      </c>
      <c r="AW168" s="15" t="s">
        <v>34</v>
      </c>
      <c r="AX168" s="15" t="s">
        <v>78</v>
      </c>
      <c r="AY168" s="305" t="s">
        <v>168</v>
      </c>
    </row>
    <row r="169" s="13" customFormat="1">
      <c r="A169" s="13"/>
      <c r="B169" s="273"/>
      <c r="C169" s="274"/>
      <c r="D169" s="275" t="s">
        <v>176</v>
      </c>
      <c r="E169" s="276" t="s">
        <v>1</v>
      </c>
      <c r="F169" s="277" t="s">
        <v>195</v>
      </c>
      <c r="G169" s="274"/>
      <c r="H169" s="278">
        <v>4.7999999999999998</v>
      </c>
      <c r="I169" s="279"/>
      <c r="J169" s="274"/>
      <c r="K169" s="274"/>
      <c r="L169" s="280"/>
      <c r="M169" s="281"/>
      <c r="N169" s="282"/>
      <c r="O169" s="282"/>
      <c r="P169" s="282"/>
      <c r="Q169" s="282"/>
      <c r="R169" s="282"/>
      <c r="S169" s="282"/>
      <c r="T169" s="28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84" t="s">
        <v>176</v>
      </c>
      <c r="AU169" s="284" t="s">
        <v>88</v>
      </c>
      <c r="AV169" s="13" t="s">
        <v>88</v>
      </c>
      <c r="AW169" s="13" t="s">
        <v>34</v>
      </c>
      <c r="AX169" s="13" t="s">
        <v>78</v>
      </c>
      <c r="AY169" s="284" t="s">
        <v>168</v>
      </c>
    </row>
    <row r="170" s="15" customFormat="1">
      <c r="A170" s="15"/>
      <c r="B170" s="296"/>
      <c r="C170" s="297"/>
      <c r="D170" s="275" t="s">
        <v>176</v>
      </c>
      <c r="E170" s="298" t="s">
        <v>1</v>
      </c>
      <c r="F170" s="299" t="s">
        <v>185</v>
      </c>
      <c r="G170" s="297"/>
      <c r="H170" s="298" t="s">
        <v>1</v>
      </c>
      <c r="I170" s="300"/>
      <c r="J170" s="297"/>
      <c r="K170" s="297"/>
      <c r="L170" s="301"/>
      <c r="M170" s="302"/>
      <c r="N170" s="303"/>
      <c r="O170" s="303"/>
      <c r="P170" s="303"/>
      <c r="Q170" s="303"/>
      <c r="R170" s="303"/>
      <c r="S170" s="303"/>
      <c r="T170" s="30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5" t="s">
        <v>176</v>
      </c>
      <c r="AU170" s="305" t="s">
        <v>88</v>
      </c>
      <c r="AV170" s="15" t="s">
        <v>86</v>
      </c>
      <c r="AW170" s="15" t="s">
        <v>34</v>
      </c>
      <c r="AX170" s="15" t="s">
        <v>78</v>
      </c>
      <c r="AY170" s="305" t="s">
        <v>168</v>
      </c>
    </row>
    <row r="171" s="13" customFormat="1">
      <c r="A171" s="13"/>
      <c r="B171" s="273"/>
      <c r="C171" s="274"/>
      <c r="D171" s="275" t="s">
        <v>176</v>
      </c>
      <c r="E171" s="276" t="s">
        <v>1</v>
      </c>
      <c r="F171" s="277" t="s">
        <v>196</v>
      </c>
      <c r="G171" s="274"/>
      <c r="H171" s="278">
        <v>0.52700000000000002</v>
      </c>
      <c r="I171" s="279"/>
      <c r="J171" s="274"/>
      <c r="K171" s="274"/>
      <c r="L171" s="280"/>
      <c r="M171" s="281"/>
      <c r="N171" s="282"/>
      <c r="O171" s="282"/>
      <c r="P171" s="282"/>
      <c r="Q171" s="282"/>
      <c r="R171" s="282"/>
      <c r="S171" s="282"/>
      <c r="T171" s="28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84" t="s">
        <v>176</v>
      </c>
      <c r="AU171" s="284" t="s">
        <v>88</v>
      </c>
      <c r="AV171" s="13" t="s">
        <v>88</v>
      </c>
      <c r="AW171" s="13" t="s">
        <v>34</v>
      </c>
      <c r="AX171" s="13" t="s">
        <v>78</v>
      </c>
      <c r="AY171" s="284" t="s">
        <v>168</v>
      </c>
    </row>
    <row r="172" s="14" customFormat="1">
      <c r="A172" s="14"/>
      <c r="B172" s="285"/>
      <c r="C172" s="286"/>
      <c r="D172" s="275" t="s">
        <v>176</v>
      </c>
      <c r="E172" s="287" t="s">
        <v>1</v>
      </c>
      <c r="F172" s="288" t="s">
        <v>178</v>
      </c>
      <c r="G172" s="286"/>
      <c r="H172" s="289">
        <v>5.327</v>
      </c>
      <c r="I172" s="290"/>
      <c r="J172" s="286"/>
      <c r="K172" s="286"/>
      <c r="L172" s="291"/>
      <c r="M172" s="292"/>
      <c r="N172" s="293"/>
      <c r="O172" s="293"/>
      <c r="P172" s="293"/>
      <c r="Q172" s="293"/>
      <c r="R172" s="293"/>
      <c r="S172" s="293"/>
      <c r="T172" s="29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95" t="s">
        <v>176</v>
      </c>
      <c r="AU172" s="295" t="s">
        <v>88</v>
      </c>
      <c r="AV172" s="14" t="s">
        <v>174</v>
      </c>
      <c r="AW172" s="14" t="s">
        <v>34</v>
      </c>
      <c r="AX172" s="14" t="s">
        <v>86</v>
      </c>
      <c r="AY172" s="295" t="s">
        <v>168</v>
      </c>
    </row>
    <row r="173" s="2" customFormat="1" ht="21.75" customHeight="1">
      <c r="A173" s="39"/>
      <c r="B173" s="40"/>
      <c r="C173" s="259" t="s">
        <v>197</v>
      </c>
      <c r="D173" s="259" t="s">
        <v>170</v>
      </c>
      <c r="E173" s="260" t="s">
        <v>198</v>
      </c>
      <c r="F173" s="261" t="s">
        <v>199</v>
      </c>
      <c r="G173" s="262" t="s">
        <v>173</v>
      </c>
      <c r="H173" s="263">
        <v>0.32000000000000001</v>
      </c>
      <c r="I173" s="264"/>
      <c r="J173" s="265">
        <f>ROUND(I173*H173,2)</f>
        <v>0</v>
      </c>
      <c r="K173" s="266"/>
      <c r="L173" s="45"/>
      <c r="M173" s="267" t="s">
        <v>1</v>
      </c>
      <c r="N173" s="268" t="s">
        <v>43</v>
      </c>
      <c r="O173" s="92"/>
      <c r="P173" s="269">
        <f>O173*H173</f>
        <v>0</v>
      </c>
      <c r="Q173" s="269">
        <v>2.45329</v>
      </c>
      <c r="R173" s="269">
        <f>Q173*H173</f>
        <v>0.7850528</v>
      </c>
      <c r="S173" s="269">
        <v>0</v>
      </c>
      <c r="T173" s="27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1" t="s">
        <v>174</v>
      </c>
      <c r="AT173" s="271" t="s">
        <v>170</v>
      </c>
      <c r="AU173" s="271" t="s">
        <v>88</v>
      </c>
      <c r="AY173" s="18" t="s">
        <v>168</v>
      </c>
      <c r="BE173" s="272">
        <f>IF(N173="základní",J173,0)</f>
        <v>0</v>
      </c>
      <c r="BF173" s="272">
        <f>IF(N173="snížená",J173,0)</f>
        <v>0</v>
      </c>
      <c r="BG173" s="272">
        <f>IF(N173="zákl. přenesená",J173,0)</f>
        <v>0</v>
      </c>
      <c r="BH173" s="272">
        <f>IF(N173="sníž. přenesená",J173,0)</f>
        <v>0</v>
      </c>
      <c r="BI173" s="272">
        <f>IF(N173="nulová",J173,0)</f>
        <v>0</v>
      </c>
      <c r="BJ173" s="18" t="s">
        <v>86</v>
      </c>
      <c r="BK173" s="272">
        <f>ROUND(I173*H173,2)</f>
        <v>0</v>
      </c>
      <c r="BL173" s="18" t="s">
        <v>174</v>
      </c>
      <c r="BM173" s="271" t="s">
        <v>200</v>
      </c>
    </row>
    <row r="174" s="13" customFormat="1">
      <c r="A174" s="13"/>
      <c r="B174" s="273"/>
      <c r="C174" s="274"/>
      <c r="D174" s="275" t="s">
        <v>176</v>
      </c>
      <c r="E174" s="276" t="s">
        <v>1</v>
      </c>
      <c r="F174" s="277" t="s">
        <v>201</v>
      </c>
      <c r="G174" s="274"/>
      <c r="H174" s="278">
        <v>0.32000000000000001</v>
      </c>
      <c r="I174" s="279"/>
      <c r="J174" s="274"/>
      <c r="K174" s="274"/>
      <c r="L174" s="280"/>
      <c r="M174" s="281"/>
      <c r="N174" s="282"/>
      <c r="O174" s="282"/>
      <c r="P174" s="282"/>
      <c r="Q174" s="282"/>
      <c r="R174" s="282"/>
      <c r="S174" s="282"/>
      <c r="T174" s="28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84" t="s">
        <v>176</v>
      </c>
      <c r="AU174" s="284" t="s">
        <v>88</v>
      </c>
      <c r="AV174" s="13" t="s">
        <v>88</v>
      </c>
      <c r="AW174" s="13" t="s">
        <v>34</v>
      </c>
      <c r="AX174" s="13" t="s">
        <v>86</v>
      </c>
      <c r="AY174" s="284" t="s">
        <v>168</v>
      </c>
    </row>
    <row r="175" s="2" customFormat="1" ht="33" customHeight="1">
      <c r="A175" s="39"/>
      <c r="B175" s="40"/>
      <c r="C175" s="259" t="s">
        <v>202</v>
      </c>
      <c r="D175" s="259" t="s">
        <v>170</v>
      </c>
      <c r="E175" s="260" t="s">
        <v>203</v>
      </c>
      <c r="F175" s="261" t="s">
        <v>204</v>
      </c>
      <c r="G175" s="262" t="s">
        <v>173</v>
      </c>
      <c r="H175" s="263">
        <v>0.32000000000000001</v>
      </c>
      <c r="I175" s="264"/>
      <c r="J175" s="265">
        <f>ROUND(I175*H175,2)</f>
        <v>0</v>
      </c>
      <c r="K175" s="266"/>
      <c r="L175" s="45"/>
      <c r="M175" s="267" t="s">
        <v>1</v>
      </c>
      <c r="N175" s="268" t="s">
        <v>43</v>
      </c>
      <c r="O175" s="92"/>
      <c r="P175" s="269">
        <f>O175*H175</f>
        <v>0</v>
      </c>
      <c r="Q175" s="269">
        <v>0.00018000000000000001</v>
      </c>
      <c r="R175" s="269">
        <f>Q175*H175</f>
        <v>5.7600000000000004E-05</v>
      </c>
      <c r="S175" s="269">
        <v>0</v>
      </c>
      <c r="T175" s="27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71" t="s">
        <v>174</v>
      </c>
      <c r="AT175" s="271" t="s">
        <v>170</v>
      </c>
      <c r="AU175" s="271" t="s">
        <v>88</v>
      </c>
      <c r="AY175" s="18" t="s">
        <v>168</v>
      </c>
      <c r="BE175" s="272">
        <f>IF(N175="základní",J175,0)</f>
        <v>0</v>
      </c>
      <c r="BF175" s="272">
        <f>IF(N175="snížená",J175,0)</f>
        <v>0</v>
      </c>
      <c r="BG175" s="272">
        <f>IF(N175="zákl. přenesená",J175,0)</f>
        <v>0</v>
      </c>
      <c r="BH175" s="272">
        <f>IF(N175="sníž. přenesená",J175,0)</f>
        <v>0</v>
      </c>
      <c r="BI175" s="272">
        <f>IF(N175="nulová",J175,0)</f>
        <v>0</v>
      </c>
      <c r="BJ175" s="18" t="s">
        <v>86</v>
      </c>
      <c r="BK175" s="272">
        <f>ROUND(I175*H175,2)</f>
        <v>0</v>
      </c>
      <c r="BL175" s="18" t="s">
        <v>174</v>
      </c>
      <c r="BM175" s="271" t="s">
        <v>205</v>
      </c>
    </row>
    <row r="176" s="13" customFormat="1">
      <c r="A176" s="13"/>
      <c r="B176" s="273"/>
      <c r="C176" s="274"/>
      <c r="D176" s="275" t="s">
        <v>176</v>
      </c>
      <c r="E176" s="276" t="s">
        <v>1</v>
      </c>
      <c r="F176" s="277" t="s">
        <v>206</v>
      </c>
      <c r="G176" s="274"/>
      <c r="H176" s="278">
        <v>0.32000000000000001</v>
      </c>
      <c r="I176" s="279"/>
      <c r="J176" s="274"/>
      <c r="K176" s="274"/>
      <c r="L176" s="280"/>
      <c r="M176" s="281"/>
      <c r="N176" s="282"/>
      <c r="O176" s="282"/>
      <c r="P176" s="282"/>
      <c r="Q176" s="282"/>
      <c r="R176" s="282"/>
      <c r="S176" s="282"/>
      <c r="T176" s="28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4" t="s">
        <v>176</v>
      </c>
      <c r="AU176" s="284" t="s">
        <v>88</v>
      </c>
      <c r="AV176" s="13" t="s">
        <v>88</v>
      </c>
      <c r="AW176" s="13" t="s">
        <v>34</v>
      </c>
      <c r="AX176" s="13" t="s">
        <v>86</v>
      </c>
      <c r="AY176" s="284" t="s">
        <v>168</v>
      </c>
    </row>
    <row r="177" s="2" customFormat="1" ht="16.5" customHeight="1">
      <c r="A177" s="39"/>
      <c r="B177" s="40"/>
      <c r="C177" s="259" t="s">
        <v>207</v>
      </c>
      <c r="D177" s="259" t="s">
        <v>170</v>
      </c>
      <c r="E177" s="260" t="s">
        <v>208</v>
      </c>
      <c r="F177" s="261" t="s">
        <v>209</v>
      </c>
      <c r="G177" s="262" t="s">
        <v>210</v>
      </c>
      <c r="H177" s="263">
        <v>3.8399999999999999</v>
      </c>
      <c r="I177" s="264"/>
      <c r="J177" s="265">
        <f>ROUND(I177*H177,2)</f>
        <v>0</v>
      </c>
      <c r="K177" s="266"/>
      <c r="L177" s="45"/>
      <c r="M177" s="267" t="s">
        <v>1</v>
      </c>
      <c r="N177" s="268" t="s">
        <v>43</v>
      </c>
      <c r="O177" s="92"/>
      <c r="P177" s="269">
        <f>O177*H177</f>
        <v>0</v>
      </c>
      <c r="Q177" s="269">
        <v>0.00264</v>
      </c>
      <c r="R177" s="269">
        <f>Q177*H177</f>
        <v>0.0101376</v>
      </c>
      <c r="S177" s="269">
        <v>0</v>
      </c>
      <c r="T177" s="27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71" t="s">
        <v>174</v>
      </c>
      <c r="AT177" s="271" t="s">
        <v>170</v>
      </c>
      <c r="AU177" s="271" t="s">
        <v>88</v>
      </c>
      <c r="AY177" s="18" t="s">
        <v>168</v>
      </c>
      <c r="BE177" s="272">
        <f>IF(N177="základní",J177,0)</f>
        <v>0</v>
      </c>
      <c r="BF177" s="272">
        <f>IF(N177="snížená",J177,0)</f>
        <v>0</v>
      </c>
      <c r="BG177" s="272">
        <f>IF(N177="zákl. přenesená",J177,0)</f>
        <v>0</v>
      </c>
      <c r="BH177" s="272">
        <f>IF(N177="sníž. přenesená",J177,0)</f>
        <v>0</v>
      </c>
      <c r="BI177" s="272">
        <f>IF(N177="nulová",J177,0)</f>
        <v>0</v>
      </c>
      <c r="BJ177" s="18" t="s">
        <v>86</v>
      </c>
      <c r="BK177" s="272">
        <f>ROUND(I177*H177,2)</f>
        <v>0</v>
      </c>
      <c r="BL177" s="18" t="s">
        <v>174</v>
      </c>
      <c r="BM177" s="271" t="s">
        <v>211</v>
      </c>
    </row>
    <row r="178" s="13" customFormat="1">
      <c r="A178" s="13"/>
      <c r="B178" s="273"/>
      <c r="C178" s="274"/>
      <c r="D178" s="275" t="s">
        <v>176</v>
      </c>
      <c r="E178" s="276" t="s">
        <v>1</v>
      </c>
      <c r="F178" s="277" t="s">
        <v>212</v>
      </c>
      <c r="G178" s="274"/>
      <c r="H178" s="278">
        <v>3.8399999999999999</v>
      </c>
      <c r="I178" s="279"/>
      <c r="J178" s="274"/>
      <c r="K178" s="274"/>
      <c r="L178" s="280"/>
      <c r="M178" s="281"/>
      <c r="N178" s="282"/>
      <c r="O178" s="282"/>
      <c r="P178" s="282"/>
      <c r="Q178" s="282"/>
      <c r="R178" s="282"/>
      <c r="S178" s="282"/>
      <c r="T178" s="28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84" t="s">
        <v>176</v>
      </c>
      <c r="AU178" s="284" t="s">
        <v>88</v>
      </c>
      <c r="AV178" s="13" t="s">
        <v>88</v>
      </c>
      <c r="AW178" s="13" t="s">
        <v>34</v>
      </c>
      <c r="AX178" s="13" t="s">
        <v>86</v>
      </c>
      <c r="AY178" s="284" t="s">
        <v>168</v>
      </c>
    </row>
    <row r="179" s="2" customFormat="1" ht="16.5" customHeight="1">
      <c r="A179" s="39"/>
      <c r="B179" s="40"/>
      <c r="C179" s="259" t="s">
        <v>213</v>
      </c>
      <c r="D179" s="259" t="s">
        <v>170</v>
      </c>
      <c r="E179" s="260" t="s">
        <v>214</v>
      </c>
      <c r="F179" s="261" t="s">
        <v>215</v>
      </c>
      <c r="G179" s="262" t="s">
        <v>210</v>
      </c>
      <c r="H179" s="263">
        <v>3.8399999999999999</v>
      </c>
      <c r="I179" s="264"/>
      <c r="J179" s="265">
        <f>ROUND(I179*H179,2)</f>
        <v>0</v>
      </c>
      <c r="K179" s="266"/>
      <c r="L179" s="45"/>
      <c r="M179" s="267" t="s">
        <v>1</v>
      </c>
      <c r="N179" s="268" t="s">
        <v>43</v>
      </c>
      <c r="O179" s="92"/>
      <c r="P179" s="269">
        <f>O179*H179</f>
        <v>0</v>
      </c>
      <c r="Q179" s="269">
        <v>0</v>
      </c>
      <c r="R179" s="269">
        <f>Q179*H179</f>
        <v>0</v>
      </c>
      <c r="S179" s="269">
        <v>0</v>
      </c>
      <c r="T179" s="27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71" t="s">
        <v>174</v>
      </c>
      <c r="AT179" s="271" t="s">
        <v>170</v>
      </c>
      <c r="AU179" s="271" t="s">
        <v>88</v>
      </c>
      <c r="AY179" s="18" t="s">
        <v>168</v>
      </c>
      <c r="BE179" s="272">
        <f>IF(N179="základní",J179,0)</f>
        <v>0</v>
      </c>
      <c r="BF179" s="272">
        <f>IF(N179="snížená",J179,0)</f>
        <v>0</v>
      </c>
      <c r="BG179" s="272">
        <f>IF(N179="zákl. přenesená",J179,0)</f>
        <v>0</v>
      </c>
      <c r="BH179" s="272">
        <f>IF(N179="sníž. přenesená",J179,0)</f>
        <v>0</v>
      </c>
      <c r="BI179" s="272">
        <f>IF(N179="nulová",J179,0)</f>
        <v>0</v>
      </c>
      <c r="BJ179" s="18" t="s">
        <v>86</v>
      </c>
      <c r="BK179" s="272">
        <f>ROUND(I179*H179,2)</f>
        <v>0</v>
      </c>
      <c r="BL179" s="18" t="s">
        <v>174</v>
      </c>
      <c r="BM179" s="271" t="s">
        <v>216</v>
      </c>
    </row>
    <row r="180" s="13" customFormat="1">
      <c r="A180" s="13"/>
      <c r="B180" s="273"/>
      <c r="C180" s="274"/>
      <c r="D180" s="275" t="s">
        <v>176</v>
      </c>
      <c r="E180" s="276" t="s">
        <v>1</v>
      </c>
      <c r="F180" s="277" t="s">
        <v>217</v>
      </c>
      <c r="G180" s="274"/>
      <c r="H180" s="278">
        <v>3.8399999999999999</v>
      </c>
      <c r="I180" s="279"/>
      <c r="J180" s="274"/>
      <c r="K180" s="274"/>
      <c r="L180" s="280"/>
      <c r="M180" s="281"/>
      <c r="N180" s="282"/>
      <c r="O180" s="282"/>
      <c r="P180" s="282"/>
      <c r="Q180" s="282"/>
      <c r="R180" s="282"/>
      <c r="S180" s="282"/>
      <c r="T180" s="28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84" t="s">
        <v>176</v>
      </c>
      <c r="AU180" s="284" t="s">
        <v>88</v>
      </c>
      <c r="AV180" s="13" t="s">
        <v>88</v>
      </c>
      <c r="AW180" s="13" t="s">
        <v>34</v>
      </c>
      <c r="AX180" s="13" t="s">
        <v>86</v>
      </c>
      <c r="AY180" s="284" t="s">
        <v>168</v>
      </c>
    </row>
    <row r="181" s="2" customFormat="1" ht="16.5" customHeight="1">
      <c r="A181" s="39"/>
      <c r="B181" s="40"/>
      <c r="C181" s="259" t="s">
        <v>218</v>
      </c>
      <c r="D181" s="259" t="s">
        <v>170</v>
      </c>
      <c r="E181" s="260" t="s">
        <v>219</v>
      </c>
      <c r="F181" s="261" t="s">
        <v>220</v>
      </c>
      <c r="G181" s="262" t="s">
        <v>221</v>
      </c>
      <c r="H181" s="263">
        <v>0.012</v>
      </c>
      <c r="I181" s="264"/>
      <c r="J181" s="265">
        <f>ROUND(I181*H181,2)</f>
        <v>0</v>
      </c>
      <c r="K181" s="266"/>
      <c r="L181" s="45"/>
      <c r="M181" s="267" t="s">
        <v>1</v>
      </c>
      <c r="N181" s="268" t="s">
        <v>43</v>
      </c>
      <c r="O181" s="92"/>
      <c r="P181" s="269">
        <f>O181*H181</f>
        <v>0</v>
      </c>
      <c r="Q181" s="269">
        <v>1.06277</v>
      </c>
      <c r="R181" s="269">
        <f>Q181*H181</f>
        <v>0.012753240000000001</v>
      </c>
      <c r="S181" s="269">
        <v>0</v>
      </c>
      <c r="T181" s="27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71" t="s">
        <v>174</v>
      </c>
      <c r="AT181" s="271" t="s">
        <v>170</v>
      </c>
      <c r="AU181" s="271" t="s">
        <v>88</v>
      </c>
      <c r="AY181" s="18" t="s">
        <v>168</v>
      </c>
      <c r="BE181" s="272">
        <f>IF(N181="základní",J181,0)</f>
        <v>0</v>
      </c>
      <c r="BF181" s="272">
        <f>IF(N181="snížená",J181,0)</f>
        <v>0</v>
      </c>
      <c r="BG181" s="272">
        <f>IF(N181="zákl. přenesená",J181,0)</f>
        <v>0</v>
      </c>
      <c r="BH181" s="272">
        <f>IF(N181="sníž. přenesená",J181,0)</f>
        <v>0</v>
      </c>
      <c r="BI181" s="272">
        <f>IF(N181="nulová",J181,0)</f>
        <v>0</v>
      </c>
      <c r="BJ181" s="18" t="s">
        <v>86</v>
      </c>
      <c r="BK181" s="272">
        <f>ROUND(I181*H181,2)</f>
        <v>0</v>
      </c>
      <c r="BL181" s="18" t="s">
        <v>174</v>
      </c>
      <c r="BM181" s="271" t="s">
        <v>222</v>
      </c>
    </row>
    <row r="182" s="13" customFormat="1">
      <c r="A182" s="13"/>
      <c r="B182" s="273"/>
      <c r="C182" s="274"/>
      <c r="D182" s="275" t="s">
        <v>176</v>
      </c>
      <c r="E182" s="276" t="s">
        <v>1</v>
      </c>
      <c r="F182" s="277" t="s">
        <v>223</v>
      </c>
      <c r="G182" s="274"/>
      <c r="H182" s="278">
        <v>0.012</v>
      </c>
      <c r="I182" s="279"/>
      <c r="J182" s="274"/>
      <c r="K182" s="274"/>
      <c r="L182" s="280"/>
      <c r="M182" s="281"/>
      <c r="N182" s="282"/>
      <c r="O182" s="282"/>
      <c r="P182" s="282"/>
      <c r="Q182" s="282"/>
      <c r="R182" s="282"/>
      <c r="S182" s="282"/>
      <c r="T182" s="28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4" t="s">
        <v>176</v>
      </c>
      <c r="AU182" s="284" t="s">
        <v>88</v>
      </c>
      <c r="AV182" s="13" t="s">
        <v>88</v>
      </c>
      <c r="AW182" s="13" t="s">
        <v>34</v>
      </c>
      <c r="AX182" s="13" t="s">
        <v>86</v>
      </c>
      <c r="AY182" s="284" t="s">
        <v>168</v>
      </c>
    </row>
    <row r="183" s="12" customFormat="1" ht="22.8" customHeight="1">
      <c r="A183" s="12"/>
      <c r="B183" s="243"/>
      <c r="C183" s="244"/>
      <c r="D183" s="245" t="s">
        <v>77</v>
      </c>
      <c r="E183" s="257" t="s">
        <v>187</v>
      </c>
      <c r="F183" s="257" t="s">
        <v>224</v>
      </c>
      <c r="G183" s="244"/>
      <c r="H183" s="244"/>
      <c r="I183" s="247"/>
      <c r="J183" s="258">
        <f>BK183</f>
        <v>0</v>
      </c>
      <c r="K183" s="244"/>
      <c r="L183" s="249"/>
      <c r="M183" s="250"/>
      <c r="N183" s="251"/>
      <c r="O183" s="251"/>
      <c r="P183" s="252">
        <f>SUM(P184:P262)</f>
        <v>0</v>
      </c>
      <c r="Q183" s="251"/>
      <c r="R183" s="252">
        <f>SUM(R184:R262)</f>
        <v>44.011325819999996</v>
      </c>
      <c r="S183" s="251"/>
      <c r="T183" s="253">
        <f>SUM(T184:T262)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54" t="s">
        <v>86</v>
      </c>
      <c r="AT183" s="255" t="s">
        <v>77</v>
      </c>
      <c r="AU183" s="255" t="s">
        <v>86</v>
      </c>
      <c r="AY183" s="254" t="s">
        <v>168</v>
      </c>
      <c r="BK183" s="256">
        <f>SUM(BK184:BK262)</f>
        <v>0</v>
      </c>
    </row>
    <row r="184" s="2" customFormat="1" ht="21.75" customHeight="1">
      <c r="A184" s="39"/>
      <c r="B184" s="40"/>
      <c r="C184" s="259" t="s">
        <v>225</v>
      </c>
      <c r="D184" s="259" t="s">
        <v>170</v>
      </c>
      <c r="E184" s="260" t="s">
        <v>226</v>
      </c>
      <c r="F184" s="261" t="s">
        <v>227</v>
      </c>
      <c r="G184" s="262" t="s">
        <v>173</v>
      </c>
      <c r="H184" s="263">
        <v>14.231999999999999</v>
      </c>
      <c r="I184" s="264"/>
      <c r="J184" s="265">
        <f>ROUND(I184*H184,2)</f>
        <v>0</v>
      </c>
      <c r="K184" s="266"/>
      <c r="L184" s="45"/>
      <c r="M184" s="267" t="s">
        <v>1</v>
      </c>
      <c r="N184" s="268" t="s">
        <v>43</v>
      </c>
      <c r="O184" s="92"/>
      <c r="P184" s="269">
        <f>O184*H184</f>
        <v>0</v>
      </c>
      <c r="Q184" s="269">
        <v>1.8775</v>
      </c>
      <c r="R184" s="269">
        <f>Q184*H184</f>
        <v>26.720579999999998</v>
      </c>
      <c r="S184" s="269">
        <v>0</v>
      </c>
      <c r="T184" s="27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71" t="s">
        <v>174</v>
      </c>
      <c r="AT184" s="271" t="s">
        <v>170</v>
      </c>
      <c r="AU184" s="271" t="s">
        <v>88</v>
      </c>
      <c r="AY184" s="18" t="s">
        <v>168</v>
      </c>
      <c r="BE184" s="272">
        <f>IF(N184="základní",J184,0)</f>
        <v>0</v>
      </c>
      <c r="BF184" s="272">
        <f>IF(N184="snížená",J184,0)</f>
        <v>0</v>
      </c>
      <c r="BG184" s="272">
        <f>IF(N184="zákl. přenesená",J184,0)</f>
        <v>0</v>
      </c>
      <c r="BH184" s="272">
        <f>IF(N184="sníž. přenesená",J184,0)</f>
        <v>0</v>
      </c>
      <c r="BI184" s="272">
        <f>IF(N184="nulová",J184,0)</f>
        <v>0</v>
      </c>
      <c r="BJ184" s="18" t="s">
        <v>86</v>
      </c>
      <c r="BK184" s="272">
        <f>ROUND(I184*H184,2)</f>
        <v>0</v>
      </c>
      <c r="BL184" s="18" t="s">
        <v>174</v>
      </c>
      <c r="BM184" s="271" t="s">
        <v>228</v>
      </c>
    </row>
    <row r="185" s="15" customFormat="1">
      <c r="A185" s="15"/>
      <c r="B185" s="296"/>
      <c r="C185" s="297"/>
      <c r="D185" s="275" t="s">
        <v>176</v>
      </c>
      <c r="E185" s="298" t="s">
        <v>1</v>
      </c>
      <c r="F185" s="299" t="s">
        <v>229</v>
      </c>
      <c r="G185" s="297"/>
      <c r="H185" s="298" t="s">
        <v>1</v>
      </c>
      <c r="I185" s="300"/>
      <c r="J185" s="297"/>
      <c r="K185" s="297"/>
      <c r="L185" s="301"/>
      <c r="M185" s="302"/>
      <c r="N185" s="303"/>
      <c r="O185" s="303"/>
      <c r="P185" s="303"/>
      <c r="Q185" s="303"/>
      <c r="R185" s="303"/>
      <c r="S185" s="303"/>
      <c r="T185" s="30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305" t="s">
        <v>176</v>
      </c>
      <c r="AU185" s="305" t="s">
        <v>88</v>
      </c>
      <c r="AV185" s="15" t="s">
        <v>86</v>
      </c>
      <c r="AW185" s="15" t="s">
        <v>34</v>
      </c>
      <c r="AX185" s="15" t="s">
        <v>78</v>
      </c>
      <c r="AY185" s="305" t="s">
        <v>168</v>
      </c>
    </row>
    <row r="186" s="13" customFormat="1">
      <c r="A186" s="13"/>
      <c r="B186" s="273"/>
      <c r="C186" s="274"/>
      <c r="D186" s="275" t="s">
        <v>176</v>
      </c>
      <c r="E186" s="276" t="s">
        <v>1</v>
      </c>
      <c r="F186" s="277" t="s">
        <v>230</v>
      </c>
      <c r="G186" s="274"/>
      <c r="H186" s="278">
        <v>2.4380000000000002</v>
      </c>
      <c r="I186" s="279"/>
      <c r="J186" s="274"/>
      <c r="K186" s="274"/>
      <c r="L186" s="280"/>
      <c r="M186" s="281"/>
      <c r="N186" s="282"/>
      <c r="O186" s="282"/>
      <c r="P186" s="282"/>
      <c r="Q186" s="282"/>
      <c r="R186" s="282"/>
      <c r="S186" s="282"/>
      <c r="T186" s="28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84" t="s">
        <v>176</v>
      </c>
      <c r="AU186" s="284" t="s">
        <v>88</v>
      </c>
      <c r="AV186" s="13" t="s">
        <v>88</v>
      </c>
      <c r="AW186" s="13" t="s">
        <v>34</v>
      </c>
      <c r="AX186" s="13" t="s">
        <v>78</v>
      </c>
      <c r="AY186" s="284" t="s">
        <v>168</v>
      </c>
    </row>
    <row r="187" s="13" customFormat="1">
      <c r="A187" s="13"/>
      <c r="B187" s="273"/>
      <c r="C187" s="274"/>
      <c r="D187" s="275" t="s">
        <v>176</v>
      </c>
      <c r="E187" s="276" t="s">
        <v>1</v>
      </c>
      <c r="F187" s="277" t="s">
        <v>231</v>
      </c>
      <c r="G187" s="274"/>
      <c r="H187" s="278">
        <v>1.3859999999999999</v>
      </c>
      <c r="I187" s="279"/>
      <c r="J187" s="274"/>
      <c r="K187" s="274"/>
      <c r="L187" s="280"/>
      <c r="M187" s="281"/>
      <c r="N187" s="282"/>
      <c r="O187" s="282"/>
      <c r="P187" s="282"/>
      <c r="Q187" s="282"/>
      <c r="R187" s="282"/>
      <c r="S187" s="282"/>
      <c r="T187" s="28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84" t="s">
        <v>176</v>
      </c>
      <c r="AU187" s="284" t="s">
        <v>88</v>
      </c>
      <c r="AV187" s="13" t="s">
        <v>88</v>
      </c>
      <c r="AW187" s="13" t="s">
        <v>34</v>
      </c>
      <c r="AX187" s="13" t="s">
        <v>78</v>
      </c>
      <c r="AY187" s="284" t="s">
        <v>168</v>
      </c>
    </row>
    <row r="188" s="13" customFormat="1">
      <c r="A188" s="13"/>
      <c r="B188" s="273"/>
      <c r="C188" s="274"/>
      <c r="D188" s="275" t="s">
        <v>176</v>
      </c>
      <c r="E188" s="276" t="s">
        <v>1</v>
      </c>
      <c r="F188" s="277" t="s">
        <v>232</v>
      </c>
      <c r="G188" s="274"/>
      <c r="H188" s="278">
        <v>1.3859999999999999</v>
      </c>
      <c r="I188" s="279"/>
      <c r="J188" s="274"/>
      <c r="K188" s="274"/>
      <c r="L188" s="280"/>
      <c r="M188" s="281"/>
      <c r="N188" s="282"/>
      <c r="O188" s="282"/>
      <c r="P188" s="282"/>
      <c r="Q188" s="282"/>
      <c r="R188" s="282"/>
      <c r="S188" s="282"/>
      <c r="T188" s="28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84" t="s">
        <v>176</v>
      </c>
      <c r="AU188" s="284" t="s">
        <v>88</v>
      </c>
      <c r="AV188" s="13" t="s">
        <v>88</v>
      </c>
      <c r="AW188" s="13" t="s">
        <v>34</v>
      </c>
      <c r="AX188" s="13" t="s">
        <v>78</v>
      </c>
      <c r="AY188" s="284" t="s">
        <v>168</v>
      </c>
    </row>
    <row r="189" s="13" customFormat="1">
      <c r="A189" s="13"/>
      <c r="B189" s="273"/>
      <c r="C189" s="274"/>
      <c r="D189" s="275" t="s">
        <v>176</v>
      </c>
      <c r="E189" s="276" t="s">
        <v>1</v>
      </c>
      <c r="F189" s="277" t="s">
        <v>233</v>
      </c>
      <c r="G189" s="274"/>
      <c r="H189" s="278">
        <v>0.33300000000000002</v>
      </c>
      <c r="I189" s="279"/>
      <c r="J189" s="274"/>
      <c r="K189" s="274"/>
      <c r="L189" s="280"/>
      <c r="M189" s="281"/>
      <c r="N189" s="282"/>
      <c r="O189" s="282"/>
      <c r="P189" s="282"/>
      <c r="Q189" s="282"/>
      <c r="R189" s="282"/>
      <c r="S189" s="282"/>
      <c r="T189" s="28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84" t="s">
        <v>176</v>
      </c>
      <c r="AU189" s="284" t="s">
        <v>88</v>
      </c>
      <c r="AV189" s="13" t="s">
        <v>88</v>
      </c>
      <c r="AW189" s="13" t="s">
        <v>34</v>
      </c>
      <c r="AX189" s="13" t="s">
        <v>78</v>
      </c>
      <c r="AY189" s="284" t="s">
        <v>168</v>
      </c>
    </row>
    <row r="190" s="13" customFormat="1">
      <c r="A190" s="13"/>
      <c r="B190" s="273"/>
      <c r="C190" s="274"/>
      <c r="D190" s="275" t="s">
        <v>176</v>
      </c>
      <c r="E190" s="276" t="s">
        <v>1</v>
      </c>
      <c r="F190" s="277" t="s">
        <v>234</v>
      </c>
      <c r="G190" s="274"/>
      <c r="H190" s="278">
        <v>2.0129999999999999</v>
      </c>
      <c r="I190" s="279"/>
      <c r="J190" s="274"/>
      <c r="K190" s="274"/>
      <c r="L190" s="280"/>
      <c r="M190" s="281"/>
      <c r="N190" s="282"/>
      <c r="O190" s="282"/>
      <c r="P190" s="282"/>
      <c r="Q190" s="282"/>
      <c r="R190" s="282"/>
      <c r="S190" s="282"/>
      <c r="T190" s="28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84" t="s">
        <v>176</v>
      </c>
      <c r="AU190" s="284" t="s">
        <v>88</v>
      </c>
      <c r="AV190" s="13" t="s">
        <v>88</v>
      </c>
      <c r="AW190" s="13" t="s">
        <v>34</v>
      </c>
      <c r="AX190" s="13" t="s">
        <v>78</v>
      </c>
      <c r="AY190" s="284" t="s">
        <v>168</v>
      </c>
    </row>
    <row r="191" s="16" customFormat="1">
      <c r="A191" s="16"/>
      <c r="B191" s="306"/>
      <c r="C191" s="307"/>
      <c r="D191" s="275" t="s">
        <v>176</v>
      </c>
      <c r="E191" s="308" t="s">
        <v>1</v>
      </c>
      <c r="F191" s="309" t="s">
        <v>235</v>
      </c>
      <c r="G191" s="307"/>
      <c r="H191" s="310">
        <v>7.556</v>
      </c>
      <c r="I191" s="311"/>
      <c r="J191" s="307"/>
      <c r="K191" s="307"/>
      <c r="L191" s="312"/>
      <c r="M191" s="313"/>
      <c r="N191" s="314"/>
      <c r="O191" s="314"/>
      <c r="P191" s="314"/>
      <c r="Q191" s="314"/>
      <c r="R191" s="314"/>
      <c r="S191" s="314"/>
      <c r="T191" s="315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16" t="s">
        <v>176</v>
      </c>
      <c r="AU191" s="316" t="s">
        <v>88</v>
      </c>
      <c r="AV191" s="16" t="s">
        <v>187</v>
      </c>
      <c r="AW191" s="16" t="s">
        <v>34</v>
      </c>
      <c r="AX191" s="16" t="s">
        <v>78</v>
      </c>
      <c r="AY191" s="316" t="s">
        <v>168</v>
      </c>
    </row>
    <row r="192" s="15" customFormat="1">
      <c r="A192" s="15"/>
      <c r="B192" s="296"/>
      <c r="C192" s="297"/>
      <c r="D192" s="275" t="s">
        <v>176</v>
      </c>
      <c r="E192" s="298" t="s">
        <v>1</v>
      </c>
      <c r="F192" s="299" t="s">
        <v>236</v>
      </c>
      <c r="G192" s="297"/>
      <c r="H192" s="298" t="s">
        <v>1</v>
      </c>
      <c r="I192" s="300"/>
      <c r="J192" s="297"/>
      <c r="K192" s="297"/>
      <c r="L192" s="301"/>
      <c r="M192" s="302"/>
      <c r="N192" s="303"/>
      <c r="O192" s="303"/>
      <c r="P192" s="303"/>
      <c r="Q192" s="303"/>
      <c r="R192" s="303"/>
      <c r="S192" s="303"/>
      <c r="T192" s="30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05" t="s">
        <v>176</v>
      </c>
      <c r="AU192" s="305" t="s">
        <v>88</v>
      </c>
      <c r="AV192" s="15" t="s">
        <v>86</v>
      </c>
      <c r="AW192" s="15" t="s">
        <v>34</v>
      </c>
      <c r="AX192" s="15" t="s">
        <v>78</v>
      </c>
      <c r="AY192" s="305" t="s">
        <v>168</v>
      </c>
    </row>
    <row r="193" s="13" customFormat="1">
      <c r="A193" s="13"/>
      <c r="B193" s="273"/>
      <c r="C193" s="274"/>
      <c r="D193" s="275" t="s">
        <v>176</v>
      </c>
      <c r="E193" s="276" t="s">
        <v>1</v>
      </c>
      <c r="F193" s="277" t="s">
        <v>237</v>
      </c>
      <c r="G193" s="274"/>
      <c r="H193" s="278">
        <v>1.488</v>
      </c>
      <c r="I193" s="279"/>
      <c r="J193" s="274"/>
      <c r="K193" s="274"/>
      <c r="L193" s="280"/>
      <c r="M193" s="281"/>
      <c r="N193" s="282"/>
      <c r="O193" s="282"/>
      <c r="P193" s="282"/>
      <c r="Q193" s="282"/>
      <c r="R193" s="282"/>
      <c r="S193" s="282"/>
      <c r="T193" s="28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84" t="s">
        <v>176</v>
      </c>
      <c r="AU193" s="284" t="s">
        <v>88</v>
      </c>
      <c r="AV193" s="13" t="s">
        <v>88</v>
      </c>
      <c r="AW193" s="13" t="s">
        <v>34</v>
      </c>
      <c r="AX193" s="13" t="s">
        <v>78</v>
      </c>
      <c r="AY193" s="284" t="s">
        <v>168</v>
      </c>
    </row>
    <row r="194" s="13" customFormat="1">
      <c r="A194" s="13"/>
      <c r="B194" s="273"/>
      <c r="C194" s="274"/>
      <c r="D194" s="275" t="s">
        <v>176</v>
      </c>
      <c r="E194" s="276" t="s">
        <v>1</v>
      </c>
      <c r="F194" s="277" t="s">
        <v>238</v>
      </c>
      <c r="G194" s="274"/>
      <c r="H194" s="278">
        <v>1.073</v>
      </c>
      <c r="I194" s="279"/>
      <c r="J194" s="274"/>
      <c r="K194" s="274"/>
      <c r="L194" s="280"/>
      <c r="M194" s="281"/>
      <c r="N194" s="282"/>
      <c r="O194" s="282"/>
      <c r="P194" s="282"/>
      <c r="Q194" s="282"/>
      <c r="R194" s="282"/>
      <c r="S194" s="282"/>
      <c r="T194" s="28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84" t="s">
        <v>176</v>
      </c>
      <c r="AU194" s="284" t="s">
        <v>88</v>
      </c>
      <c r="AV194" s="13" t="s">
        <v>88</v>
      </c>
      <c r="AW194" s="13" t="s">
        <v>34</v>
      </c>
      <c r="AX194" s="13" t="s">
        <v>78</v>
      </c>
      <c r="AY194" s="284" t="s">
        <v>168</v>
      </c>
    </row>
    <row r="195" s="13" customFormat="1">
      <c r="A195" s="13"/>
      <c r="B195" s="273"/>
      <c r="C195" s="274"/>
      <c r="D195" s="275" t="s">
        <v>176</v>
      </c>
      <c r="E195" s="276" t="s">
        <v>1</v>
      </c>
      <c r="F195" s="277" t="s">
        <v>239</v>
      </c>
      <c r="G195" s="274"/>
      <c r="H195" s="278">
        <v>4.1150000000000002</v>
      </c>
      <c r="I195" s="279"/>
      <c r="J195" s="274"/>
      <c r="K195" s="274"/>
      <c r="L195" s="280"/>
      <c r="M195" s="281"/>
      <c r="N195" s="282"/>
      <c r="O195" s="282"/>
      <c r="P195" s="282"/>
      <c r="Q195" s="282"/>
      <c r="R195" s="282"/>
      <c r="S195" s="282"/>
      <c r="T195" s="28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84" t="s">
        <v>176</v>
      </c>
      <c r="AU195" s="284" t="s">
        <v>88</v>
      </c>
      <c r="AV195" s="13" t="s">
        <v>88</v>
      </c>
      <c r="AW195" s="13" t="s">
        <v>34</v>
      </c>
      <c r="AX195" s="13" t="s">
        <v>78</v>
      </c>
      <c r="AY195" s="284" t="s">
        <v>168</v>
      </c>
    </row>
    <row r="196" s="16" customFormat="1">
      <c r="A196" s="16"/>
      <c r="B196" s="306"/>
      <c r="C196" s="307"/>
      <c r="D196" s="275" t="s">
        <v>176</v>
      </c>
      <c r="E196" s="308" t="s">
        <v>1</v>
      </c>
      <c r="F196" s="309" t="s">
        <v>235</v>
      </c>
      <c r="G196" s="307"/>
      <c r="H196" s="310">
        <v>6.6760000000000002</v>
      </c>
      <c r="I196" s="311"/>
      <c r="J196" s="307"/>
      <c r="K196" s="307"/>
      <c r="L196" s="312"/>
      <c r="M196" s="313"/>
      <c r="N196" s="314"/>
      <c r="O196" s="314"/>
      <c r="P196" s="314"/>
      <c r="Q196" s="314"/>
      <c r="R196" s="314"/>
      <c r="S196" s="314"/>
      <c r="T196" s="315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16" t="s">
        <v>176</v>
      </c>
      <c r="AU196" s="316" t="s">
        <v>88</v>
      </c>
      <c r="AV196" s="16" t="s">
        <v>187</v>
      </c>
      <c r="AW196" s="16" t="s">
        <v>34</v>
      </c>
      <c r="AX196" s="16" t="s">
        <v>78</v>
      </c>
      <c r="AY196" s="316" t="s">
        <v>168</v>
      </c>
    </row>
    <row r="197" s="14" customFormat="1">
      <c r="A197" s="14"/>
      <c r="B197" s="285"/>
      <c r="C197" s="286"/>
      <c r="D197" s="275" t="s">
        <v>176</v>
      </c>
      <c r="E197" s="287" t="s">
        <v>1</v>
      </c>
      <c r="F197" s="288" t="s">
        <v>178</v>
      </c>
      <c r="G197" s="286"/>
      <c r="H197" s="289">
        <v>14.231999999999999</v>
      </c>
      <c r="I197" s="290"/>
      <c r="J197" s="286"/>
      <c r="K197" s="286"/>
      <c r="L197" s="291"/>
      <c r="M197" s="292"/>
      <c r="N197" s="293"/>
      <c r="O197" s="293"/>
      <c r="P197" s="293"/>
      <c r="Q197" s="293"/>
      <c r="R197" s="293"/>
      <c r="S197" s="293"/>
      <c r="T197" s="29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95" t="s">
        <v>176</v>
      </c>
      <c r="AU197" s="295" t="s">
        <v>88</v>
      </c>
      <c r="AV197" s="14" t="s">
        <v>174</v>
      </c>
      <c r="AW197" s="14" t="s">
        <v>34</v>
      </c>
      <c r="AX197" s="14" t="s">
        <v>86</v>
      </c>
      <c r="AY197" s="295" t="s">
        <v>168</v>
      </c>
    </row>
    <row r="198" s="2" customFormat="1" ht="21.75" customHeight="1">
      <c r="A198" s="39"/>
      <c r="B198" s="40"/>
      <c r="C198" s="259" t="s">
        <v>240</v>
      </c>
      <c r="D198" s="259" t="s">
        <v>170</v>
      </c>
      <c r="E198" s="260" t="s">
        <v>241</v>
      </c>
      <c r="F198" s="261" t="s">
        <v>242</v>
      </c>
      <c r="G198" s="262" t="s">
        <v>210</v>
      </c>
      <c r="H198" s="263">
        <v>16.565999999999999</v>
      </c>
      <c r="I198" s="264"/>
      <c r="J198" s="265">
        <f>ROUND(I198*H198,2)</f>
        <v>0</v>
      </c>
      <c r="K198" s="266"/>
      <c r="L198" s="45"/>
      <c r="M198" s="267" t="s">
        <v>1</v>
      </c>
      <c r="N198" s="268" t="s">
        <v>43</v>
      </c>
      <c r="O198" s="92"/>
      <c r="P198" s="269">
        <f>O198*H198</f>
        <v>0</v>
      </c>
      <c r="Q198" s="269">
        <v>0.17351</v>
      </c>
      <c r="R198" s="269">
        <f>Q198*H198</f>
        <v>2.8743666599999997</v>
      </c>
      <c r="S198" s="269">
        <v>0</v>
      </c>
      <c r="T198" s="27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71" t="s">
        <v>174</v>
      </c>
      <c r="AT198" s="271" t="s">
        <v>170</v>
      </c>
      <c r="AU198" s="271" t="s">
        <v>88</v>
      </c>
      <c r="AY198" s="18" t="s">
        <v>168</v>
      </c>
      <c r="BE198" s="272">
        <f>IF(N198="základní",J198,0)</f>
        <v>0</v>
      </c>
      <c r="BF198" s="272">
        <f>IF(N198="snížená",J198,0)</f>
        <v>0</v>
      </c>
      <c r="BG198" s="272">
        <f>IF(N198="zákl. přenesená",J198,0)</f>
        <v>0</v>
      </c>
      <c r="BH198" s="272">
        <f>IF(N198="sníž. přenesená",J198,0)</f>
        <v>0</v>
      </c>
      <c r="BI198" s="272">
        <f>IF(N198="nulová",J198,0)</f>
        <v>0</v>
      </c>
      <c r="BJ198" s="18" t="s">
        <v>86</v>
      </c>
      <c r="BK198" s="272">
        <f>ROUND(I198*H198,2)</f>
        <v>0</v>
      </c>
      <c r="BL198" s="18" t="s">
        <v>174</v>
      </c>
      <c r="BM198" s="271" t="s">
        <v>243</v>
      </c>
    </row>
    <row r="199" s="13" customFormat="1">
      <c r="A199" s="13"/>
      <c r="B199" s="273"/>
      <c r="C199" s="274"/>
      <c r="D199" s="275" t="s">
        <v>176</v>
      </c>
      <c r="E199" s="276" t="s">
        <v>1</v>
      </c>
      <c r="F199" s="277" t="s">
        <v>244</v>
      </c>
      <c r="G199" s="274"/>
      <c r="H199" s="278">
        <v>14.465999999999999</v>
      </c>
      <c r="I199" s="279"/>
      <c r="J199" s="274"/>
      <c r="K199" s="274"/>
      <c r="L199" s="280"/>
      <c r="M199" s="281"/>
      <c r="N199" s="282"/>
      <c r="O199" s="282"/>
      <c r="P199" s="282"/>
      <c r="Q199" s="282"/>
      <c r="R199" s="282"/>
      <c r="S199" s="282"/>
      <c r="T199" s="28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84" t="s">
        <v>176</v>
      </c>
      <c r="AU199" s="284" t="s">
        <v>88</v>
      </c>
      <c r="AV199" s="13" t="s">
        <v>88</v>
      </c>
      <c r="AW199" s="13" t="s">
        <v>34</v>
      </c>
      <c r="AX199" s="13" t="s">
        <v>78</v>
      </c>
      <c r="AY199" s="284" t="s">
        <v>168</v>
      </c>
    </row>
    <row r="200" s="13" customFormat="1">
      <c r="A200" s="13"/>
      <c r="B200" s="273"/>
      <c r="C200" s="274"/>
      <c r="D200" s="275" t="s">
        <v>176</v>
      </c>
      <c r="E200" s="276" t="s">
        <v>1</v>
      </c>
      <c r="F200" s="277" t="s">
        <v>245</v>
      </c>
      <c r="G200" s="274"/>
      <c r="H200" s="278">
        <v>2.1000000000000001</v>
      </c>
      <c r="I200" s="279"/>
      <c r="J200" s="274"/>
      <c r="K200" s="274"/>
      <c r="L200" s="280"/>
      <c r="M200" s="281"/>
      <c r="N200" s="282"/>
      <c r="O200" s="282"/>
      <c r="P200" s="282"/>
      <c r="Q200" s="282"/>
      <c r="R200" s="282"/>
      <c r="S200" s="282"/>
      <c r="T200" s="28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84" t="s">
        <v>176</v>
      </c>
      <c r="AU200" s="284" t="s">
        <v>88</v>
      </c>
      <c r="AV200" s="13" t="s">
        <v>88</v>
      </c>
      <c r="AW200" s="13" t="s">
        <v>34</v>
      </c>
      <c r="AX200" s="13" t="s">
        <v>78</v>
      </c>
      <c r="AY200" s="284" t="s">
        <v>168</v>
      </c>
    </row>
    <row r="201" s="14" customFormat="1">
      <c r="A201" s="14"/>
      <c r="B201" s="285"/>
      <c r="C201" s="286"/>
      <c r="D201" s="275" t="s">
        <v>176</v>
      </c>
      <c r="E201" s="287" t="s">
        <v>1</v>
      </c>
      <c r="F201" s="288" t="s">
        <v>178</v>
      </c>
      <c r="G201" s="286"/>
      <c r="H201" s="289">
        <v>16.565999999999999</v>
      </c>
      <c r="I201" s="290"/>
      <c r="J201" s="286"/>
      <c r="K201" s="286"/>
      <c r="L201" s="291"/>
      <c r="M201" s="292"/>
      <c r="N201" s="293"/>
      <c r="O201" s="293"/>
      <c r="P201" s="293"/>
      <c r="Q201" s="293"/>
      <c r="R201" s="293"/>
      <c r="S201" s="293"/>
      <c r="T201" s="29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95" t="s">
        <v>176</v>
      </c>
      <c r="AU201" s="295" t="s">
        <v>88</v>
      </c>
      <c r="AV201" s="14" t="s">
        <v>174</v>
      </c>
      <c r="AW201" s="14" t="s">
        <v>34</v>
      </c>
      <c r="AX201" s="14" t="s">
        <v>86</v>
      </c>
      <c r="AY201" s="295" t="s">
        <v>168</v>
      </c>
    </row>
    <row r="202" s="2" customFormat="1" ht="16.5" customHeight="1">
      <c r="A202" s="39"/>
      <c r="B202" s="40"/>
      <c r="C202" s="259" t="s">
        <v>246</v>
      </c>
      <c r="D202" s="259" t="s">
        <v>170</v>
      </c>
      <c r="E202" s="260" t="s">
        <v>247</v>
      </c>
      <c r="F202" s="261" t="s">
        <v>248</v>
      </c>
      <c r="G202" s="262" t="s">
        <v>173</v>
      </c>
      <c r="H202" s="263">
        <v>0.72699999999999998</v>
      </c>
      <c r="I202" s="264"/>
      <c r="J202" s="265">
        <f>ROUND(I202*H202,2)</f>
        <v>0</v>
      </c>
      <c r="K202" s="266"/>
      <c r="L202" s="45"/>
      <c r="M202" s="267" t="s">
        <v>1</v>
      </c>
      <c r="N202" s="268" t="s">
        <v>43</v>
      </c>
      <c r="O202" s="92"/>
      <c r="P202" s="269">
        <f>O202*H202</f>
        <v>0</v>
      </c>
      <c r="Q202" s="269">
        <v>0.18104999999999999</v>
      </c>
      <c r="R202" s="269">
        <f>Q202*H202</f>
        <v>0.13162335</v>
      </c>
      <c r="S202" s="269">
        <v>0</v>
      </c>
      <c r="T202" s="27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71" t="s">
        <v>174</v>
      </c>
      <c r="AT202" s="271" t="s">
        <v>170</v>
      </c>
      <c r="AU202" s="271" t="s">
        <v>88</v>
      </c>
      <c r="AY202" s="18" t="s">
        <v>168</v>
      </c>
      <c r="BE202" s="272">
        <f>IF(N202="základní",J202,0)</f>
        <v>0</v>
      </c>
      <c r="BF202" s="272">
        <f>IF(N202="snížená",J202,0)</f>
        <v>0</v>
      </c>
      <c r="BG202" s="272">
        <f>IF(N202="zákl. přenesená",J202,0)</f>
        <v>0</v>
      </c>
      <c r="BH202" s="272">
        <f>IF(N202="sníž. přenesená",J202,0)</f>
        <v>0</v>
      </c>
      <c r="BI202" s="272">
        <f>IF(N202="nulová",J202,0)</f>
        <v>0</v>
      </c>
      <c r="BJ202" s="18" t="s">
        <v>86</v>
      </c>
      <c r="BK202" s="272">
        <f>ROUND(I202*H202,2)</f>
        <v>0</v>
      </c>
      <c r="BL202" s="18" t="s">
        <v>174</v>
      </c>
      <c r="BM202" s="271" t="s">
        <v>249</v>
      </c>
    </row>
    <row r="203" s="13" customFormat="1">
      <c r="A203" s="13"/>
      <c r="B203" s="273"/>
      <c r="C203" s="274"/>
      <c r="D203" s="275" t="s">
        <v>176</v>
      </c>
      <c r="E203" s="276" t="s">
        <v>1</v>
      </c>
      <c r="F203" s="277" t="s">
        <v>250</v>
      </c>
      <c r="G203" s="274"/>
      <c r="H203" s="278">
        <v>0.72699999999999998</v>
      </c>
      <c r="I203" s="279"/>
      <c r="J203" s="274"/>
      <c r="K203" s="274"/>
      <c r="L203" s="280"/>
      <c r="M203" s="281"/>
      <c r="N203" s="282"/>
      <c r="O203" s="282"/>
      <c r="P203" s="282"/>
      <c r="Q203" s="282"/>
      <c r="R203" s="282"/>
      <c r="S203" s="282"/>
      <c r="T203" s="28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84" t="s">
        <v>176</v>
      </c>
      <c r="AU203" s="284" t="s">
        <v>88</v>
      </c>
      <c r="AV203" s="13" t="s">
        <v>88</v>
      </c>
      <c r="AW203" s="13" t="s">
        <v>34</v>
      </c>
      <c r="AX203" s="13" t="s">
        <v>86</v>
      </c>
      <c r="AY203" s="284" t="s">
        <v>168</v>
      </c>
    </row>
    <row r="204" s="2" customFormat="1" ht="33" customHeight="1">
      <c r="A204" s="39"/>
      <c r="B204" s="40"/>
      <c r="C204" s="259" t="s">
        <v>251</v>
      </c>
      <c r="D204" s="259" t="s">
        <v>170</v>
      </c>
      <c r="E204" s="260" t="s">
        <v>252</v>
      </c>
      <c r="F204" s="261" t="s">
        <v>253</v>
      </c>
      <c r="G204" s="262" t="s">
        <v>221</v>
      </c>
      <c r="H204" s="263">
        <v>1.486</v>
      </c>
      <c r="I204" s="264"/>
      <c r="J204" s="265">
        <f>ROUND(I204*H204,2)</f>
        <v>0</v>
      </c>
      <c r="K204" s="266"/>
      <c r="L204" s="45"/>
      <c r="M204" s="267" t="s">
        <v>1</v>
      </c>
      <c r="N204" s="268" t="s">
        <v>43</v>
      </c>
      <c r="O204" s="92"/>
      <c r="P204" s="269">
        <f>O204*H204</f>
        <v>0</v>
      </c>
      <c r="Q204" s="269">
        <v>0.017090000000000001</v>
      </c>
      <c r="R204" s="269">
        <f>Q204*H204</f>
        <v>0.02539574</v>
      </c>
      <c r="S204" s="269">
        <v>0</v>
      </c>
      <c r="T204" s="27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71" t="s">
        <v>174</v>
      </c>
      <c r="AT204" s="271" t="s">
        <v>170</v>
      </c>
      <c r="AU204" s="271" t="s">
        <v>88</v>
      </c>
      <c r="AY204" s="18" t="s">
        <v>168</v>
      </c>
      <c r="BE204" s="272">
        <f>IF(N204="základní",J204,0)</f>
        <v>0</v>
      </c>
      <c r="BF204" s="272">
        <f>IF(N204="snížená",J204,0)</f>
        <v>0</v>
      </c>
      <c r="BG204" s="272">
        <f>IF(N204="zákl. přenesená",J204,0)</f>
        <v>0</v>
      </c>
      <c r="BH204" s="272">
        <f>IF(N204="sníž. přenesená",J204,0)</f>
        <v>0</v>
      </c>
      <c r="BI204" s="272">
        <f>IF(N204="nulová",J204,0)</f>
        <v>0</v>
      </c>
      <c r="BJ204" s="18" t="s">
        <v>86</v>
      </c>
      <c r="BK204" s="272">
        <f>ROUND(I204*H204,2)</f>
        <v>0</v>
      </c>
      <c r="BL204" s="18" t="s">
        <v>174</v>
      </c>
      <c r="BM204" s="271" t="s">
        <v>254</v>
      </c>
    </row>
    <row r="205" s="2" customFormat="1" ht="16.5" customHeight="1">
      <c r="A205" s="39"/>
      <c r="B205" s="40"/>
      <c r="C205" s="317" t="s">
        <v>255</v>
      </c>
      <c r="D205" s="317" t="s">
        <v>256</v>
      </c>
      <c r="E205" s="318" t="s">
        <v>257</v>
      </c>
      <c r="F205" s="319" t="s">
        <v>258</v>
      </c>
      <c r="G205" s="320" t="s">
        <v>221</v>
      </c>
      <c r="H205" s="321">
        <v>0.062</v>
      </c>
      <c r="I205" s="322"/>
      <c r="J205" s="323">
        <f>ROUND(I205*H205,2)</f>
        <v>0</v>
      </c>
      <c r="K205" s="324"/>
      <c r="L205" s="325"/>
      <c r="M205" s="326" t="s">
        <v>1</v>
      </c>
      <c r="N205" s="327" t="s">
        <v>43</v>
      </c>
      <c r="O205" s="92"/>
      <c r="P205" s="269">
        <f>O205*H205</f>
        <v>0</v>
      </c>
      <c r="Q205" s="269">
        <v>1</v>
      </c>
      <c r="R205" s="269">
        <f>Q205*H205</f>
        <v>0.062</v>
      </c>
      <c r="S205" s="269">
        <v>0</v>
      </c>
      <c r="T205" s="27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71" t="s">
        <v>259</v>
      </c>
      <c r="AT205" s="271" t="s">
        <v>256</v>
      </c>
      <c r="AU205" s="271" t="s">
        <v>88</v>
      </c>
      <c r="AY205" s="18" t="s">
        <v>168</v>
      </c>
      <c r="BE205" s="272">
        <f>IF(N205="základní",J205,0)</f>
        <v>0</v>
      </c>
      <c r="BF205" s="272">
        <f>IF(N205="snížená",J205,0)</f>
        <v>0</v>
      </c>
      <c r="BG205" s="272">
        <f>IF(N205="zákl. přenesená",J205,0)</f>
        <v>0</v>
      </c>
      <c r="BH205" s="272">
        <f>IF(N205="sníž. přenesená",J205,0)</f>
        <v>0</v>
      </c>
      <c r="BI205" s="272">
        <f>IF(N205="nulová",J205,0)</f>
        <v>0</v>
      </c>
      <c r="BJ205" s="18" t="s">
        <v>86</v>
      </c>
      <c r="BK205" s="272">
        <f>ROUND(I205*H205,2)</f>
        <v>0</v>
      </c>
      <c r="BL205" s="18" t="s">
        <v>259</v>
      </c>
      <c r="BM205" s="271" t="s">
        <v>260</v>
      </c>
    </row>
    <row r="206" s="13" customFormat="1">
      <c r="A206" s="13"/>
      <c r="B206" s="273"/>
      <c r="C206" s="274"/>
      <c r="D206" s="275" t="s">
        <v>176</v>
      </c>
      <c r="E206" s="276" t="s">
        <v>1</v>
      </c>
      <c r="F206" s="277" t="s">
        <v>261</v>
      </c>
      <c r="G206" s="274"/>
      <c r="H206" s="278">
        <v>0.027</v>
      </c>
      <c r="I206" s="279"/>
      <c r="J206" s="274"/>
      <c r="K206" s="274"/>
      <c r="L206" s="280"/>
      <c r="M206" s="281"/>
      <c r="N206" s="282"/>
      <c r="O206" s="282"/>
      <c r="P206" s="282"/>
      <c r="Q206" s="282"/>
      <c r="R206" s="282"/>
      <c r="S206" s="282"/>
      <c r="T206" s="28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84" t="s">
        <v>176</v>
      </c>
      <c r="AU206" s="284" t="s">
        <v>88</v>
      </c>
      <c r="AV206" s="13" t="s">
        <v>88</v>
      </c>
      <c r="AW206" s="13" t="s">
        <v>34</v>
      </c>
      <c r="AX206" s="13" t="s">
        <v>78</v>
      </c>
      <c r="AY206" s="284" t="s">
        <v>168</v>
      </c>
    </row>
    <row r="207" s="13" customFormat="1">
      <c r="A207" s="13"/>
      <c r="B207" s="273"/>
      <c r="C207" s="274"/>
      <c r="D207" s="275" t="s">
        <v>176</v>
      </c>
      <c r="E207" s="276" t="s">
        <v>1</v>
      </c>
      <c r="F207" s="277" t="s">
        <v>262</v>
      </c>
      <c r="G207" s="274"/>
      <c r="H207" s="278">
        <v>0.035000000000000003</v>
      </c>
      <c r="I207" s="279"/>
      <c r="J207" s="274"/>
      <c r="K207" s="274"/>
      <c r="L207" s="280"/>
      <c r="M207" s="281"/>
      <c r="N207" s="282"/>
      <c r="O207" s="282"/>
      <c r="P207" s="282"/>
      <c r="Q207" s="282"/>
      <c r="R207" s="282"/>
      <c r="S207" s="282"/>
      <c r="T207" s="28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84" t="s">
        <v>176</v>
      </c>
      <c r="AU207" s="284" t="s">
        <v>88</v>
      </c>
      <c r="AV207" s="13" t="s">
        <v>88</v>
      </c>
      <c r="AW207" s="13" t="s">
        <v>34</v>
      </c>
      <c r="AX207" s="13" t="s">
        <v>78</v>
      </c>
      <c r="AY207" s="284" t="s">
        <v>168</v>
      </c>
    </row>
    <row r="208" s="14" customFormat="1">
      <c r="A208" s="14"/>
      <c r="B208" s="285"/>
      <c r="C208" s="286"/>
      <c r="D208" s="275" t="s">
        <v>176</v>
      </c>
      <c r="E208" s="287" t="s">
        <v>1</v>
      </c>
      <c r="F208" s="288" t="s">
        <v>178</v>
      </c>
      <c r="G208" s="286"/>
      <c r="H208" s="289">
        <v>0.062</v>
      </c>
      <c r="I208" s="290"/>
      <c r="J208" s="286"/>
      <c r="K208" s="286"/>
      <c r="L208" s="291"/>
      <c r="M208" s="292"/>
      <c r="N208" s="293"/>
      <c r="O208" s="293"/>
      <c r="P208" s="293"/>
      <c r="Q208" s="293"/>
      <c r="R208" s="293"/>
      <c r="S208" s="293"/>
      <c r="T208" s="29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95" t="s">
        <v>176</v>
      </c>
      <c r="AU208" s="295" t="s">
        <v>88</v>
      </c>
      <c r="AV208" s="14" t="s">
        <v>174</v>
      </c>
      <c r="AW208" s="14" t="s">
        <v>34</v>
      </c>
      <c r="AX208" s="14" t="s">
        <v>86</v>
      </c>
      <c r="AY208" s="295" t="s">
        <v>168</v>
      </c>
    </row>
    <row r="209" s="2" customFormat="1" ht="16.5" customHeight="1">
      <c r="A209" s="39"/>
      <c r="B209" s="40"/>
      <c r="C209" s="317" t="s">
        <v>9</v>
      </c>
      <c r="D209" s="317" t="s">
        <v>256</v>
      </c>
      <c r="E209" s="318" t="s">
        <v>263</v>
      </c>
      <c r="F209" s="319" t="s">
        <v>264</v>
      </c>
      <c r="G209" s="320" t="s">
        <v>221</v>
      </c>
      <c r="H209" s="321">
        <v>0.037999999999999999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43</v>
      </c>
      <c r="O209" s="92"/>
      <c r="P209" s="269">
        <f>O209*H209</f>
        <v>0</v>
      </c>
      <c r="Q209" s="269">
        <v>1</v>
      </c>
      <c r="R209" s="269">
        <f>Q209*H209</f>
        <v>0.037999999999999999</v>
      </c>
      <c r="S209" s="269">
        <v>0</v>
      </c>
      <c r="T209" s="27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71" t="s">
        <v>259</v>
      </c>
      <c r="AT209" s="271" t="s">
        <v>256</v>
      </c>
      <c r="AU209" s="271" t="s">
        <v>88</v>
      </c>
      <c r="AY209" s="18" t="s">
        <v>168</v>
      </c>
      <c r="BE209" s="272">
        <f>IF(N209="základní",J209,0)</f>
        <v>0</v>
      </c>
      <c r="BF209" s="272">
        <f>IF(N209="snížená",J209,0)</f>
        <v>0</v>
      </c>
      <c r="BG209" s="272">
        <f>IF(N209="zákl. přenesená",J209,0)</f>
        <v>0</v>
      </c>
      <c r="BH209" s="272">
        <f>IF(N209="sníž. přenesená",J209,0)</f>
        <v>0</v>
      </c>
      <c r="BI209" s="272">
        <f>IF(N209="nulová",J209,0)</f>
        <v>0</v>
      </c>
      <c r="BJ209" s="18" t="s">
        <v>86</v>
      </c>
      <c r="BK209" s="272">
        <f>ROUND(I209*H209,2)</f>
        <v>0</v>
      </c>
      <c r="BL209" s="18" t="s">
        <v>259</v>
      </c>
      <c r="BM209" s="271" t="s">
        <v>265</v>
      </c>
    </row>
    <row r="210" s="13" customFormat="1">
      <c r="A210" s="13"/>
      <c r="B210" s="273"/>
      <c r="C210" s="274"/>
      <c r="D210" s="275" t="s">
        <v>176</v>
      </c>
      <c r="E210" s="276" t="s">
        <v>1</v>
      </c>
      <c r="F210" s="277" t="s">
        <v>266</v>
      </c>
      <c r="G210" s="274"/>
      <c r="H210" s="278">
        <v>0.037999999999999999</v>
      </c>
      <c r="I210" s="279"/>
      <c r="J210" s="274"/>
      <c r="K210" s="274"/>
      <c r="L210" s="280"/>
      <c r="M210" s="281"/>
      <c r="N210" s="282"/>
      <c r="O210" s="282"/>
      <c r="P210" s="282"/>
      <c r="Q210" s="282"/>
      <c r="R210" s="282"/>
      <c r="S210" s="282"/>
      <c r="T210" s="28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84" t="s">
        <v>176</v>
      </c>
      <c r="AU210" s="284" t="s">
        <v>88</v>
      </c>
      <c r="AV210" s="13" t="s">
        <v>88</v>
      </c>
      <c r="AW210" s="13" t="s">
        <v>34</v>
      </c>
      <c r="AX210" s="13" t="s">
        <v>86</v>
      </c>
      <c r="AY210" s="284" t="s">
        <v>168</v>
      </c>
    </row>
    <row r="211" s="2" customFormat="1" ht="16.5" customHeight="1">
      <c r="A211" s="39"/>
      <c r="B211" s="40"/>
      <c r="C211" s="317" t="s">
        <v>267</v>
      </c>
      <c r="D211" s="317" t="s">
        <v>256</v>
      </c>
      <c r="E211" s="318" t="s">
        <v>268</v>
      </c>
      <c r="F211" s="319" t="s">
        <v>269</v>
      </c>
      <c r="G211" s="320" t="s">
        <v>221</v>
      </c>
      <c r="H211" s="321">
        <v>0.82799999999999996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43</v>
      </c>
      <c r="O211" s="92"/>
      <c r="P211" s="269">
        <f>O211*H211</f>
        <v>0</v>
      </c>
      <c r="Q211" s="269">
        <v>1</v>
      </c>
      <c r="R211" s="269">
        <f>Q211*H211</f>
        <v>0.82799999999999996</v>
      </c>
      <c r="S211" s="269">
        <v>0</v>
      </c>
      <c r="T211" s="27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71" t="s">
        <v>259</v>
      </c>
      <c r="AT211" s="271" t="s">
        <v>256</v>
      </c>
      <c r="AU211" s="271" t="s">
        <v>88</v>
      </c>
      <c r="AY211" s="18" t="s">
        <v>168</v>
      </c>
      <c r="BE211" s="272">
        <f>IF(N211="základní",J211,0)</f>
        <v>0</v>
      </c>
      <c r="BF211" s="272">
        <f>IF(N211="snížená",J211,0)</f>
        <v>0</v>
      </c>
      <c r="BG211" s="272">
        <f>IF(N211="zákl. přenesená",J211,0)</f>
        <v>0</v>
      </c>
      <c r="BH211" s="272">
        <f>IF(N211="sníž. přenesená",J211,0)</f>
        <v>0</v>
      </c>
      <c r="BI211" s="272">
        <f>IF(N211="nulová",J211,0)</f>
        <v>0</v>
      </c>
      <c r="BJ211" s="18" t="s">
        <v>86</v>
      </c>
      <c r="BK211" s="272">
        <f>ROUND(I211*H211,2)</f>
        <v>0</v>
      </c>
      <c r="BL211" s="18" t="s">
        <v>259</v>
      </c>
      <c r="BM211" s="271" t="s">
        <v>270</v>
      </c>
    </row>
    <row r="212" s="13" customFormat="1">
      <c r="A212" s="13"/>
      <c r="B212" s="273"/>
      <c r="C212" s="274"/>
      <c r="D212" s="275" t="s">
        <v>176</v>
      </c>
      <c r="E212" s="276" t="s">
        <v>1</v>
      </c>
      <c r="F212" s="277" t="s">
        <v>271</v>
      </c>
      <c r="G212" s="274"/>
      <c r="H212" s="278">
        <v>0.070000000000000007</v>
      </c>
      <c r="I212" s="279"/>
      <c r="J212" s="274"/>
      <c r="K212" s="274"/>
      <c r="L212" s="280"/>
      <c r="M212" s="281"/>
      <c r="N212" s="282"/>
      <c r="O212" s="282"/>
      <c r="P212" s="282"/>
      <c r="Q212" s="282"/>
      <c r="R212" s="282"/>
      <c r="S212" s="282"/>
      <c r="T212" s="28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84" t="s">
        <v>176</v>
      </c>
      <c r="AU212" s="284" t="s">
        <v>88</v>
      </c>
      <c r="AV212" s="13" t="s">
        <v>88</v>
      </c>
      <c r="AW212" s="13" t="s">
        <v>34</v>
      </c>
      <c r="AX212" s="13" t="s">
        <v>78</v>
      </c>
      <c r="AY212" s="284" t="s">
        <v>168</v>
      </c>
    </row>
    <row r="213" s="13" customFormat="1">
      <c r="A213" s="13"/>
      <c r="B213" s="273"/>
      <c r="C213" s="274"/>
      <c r="D213" s="275" t="s">
        <v>176</v>
      </c>
      <c r="E213" s="276" t="s">
        <v>1</v>
      </c>
      <c r="F213" s="277" t="s">
        <v>272</v>
      </c>
      <c r="G213" s="274"/>
      <c r="H213" s="278">
        <v>0.11700000000000001</v>
      </c>
      <c r="I213" s="279"/>
      <c r="J213" s="274"/>
      <c r="K213" s="274"/>
      <c r="L213" s="280"/>
      <c r="M213" s="281"/>
      <c r="N213" s="282"/>
      <c r="O213" s="282"/>
      <c r="P213" s="282"/>
      <c r="Q213" s="282"/>
      <c r="R213" s="282"/>
      <c r="S213" s="282"/>
      <c r="T213" s="28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84" t="s">
        <v>176</v>
      </c>
      <c r="AU213" s="284" t="s">
        <v>88</v>
      </c>
      <c r="AV213" s="13" t="s">
        <v>88</v>
      </c>
      <c r="AW213" s="13" t="s">
        <v>34</v>
      </c>
      <c r="AX213" s="13" t="s">
        <v>78</v>
      </c>
      <c r="AY213" s="284" t="s">
        <v>168</v>
      </c>
    </row>
    <row r="214" s="13" customFormat="1">
      <c r="A214" s="13"/>
      <c r="B214" s="273"/>
      <c r="C214" s="274"/>
      <c r="D214" s="275" t="s">
        <v>176</v>
      </c>
      <c r="E214" s="276" t="s">
        <v>1</v>
      </c>
      <c r="F214" s="277" t="s">
        <v>273</v>
      </c>
      <c r="G214" s="274"/>
      <c r="H214" s="278">
        <v>0.29399999999999998</v>
      </c>
      <c r="I214" s="279"/>
      <c r="J214" s="274"/>
      <c r="K214" s="274"/>
      <c r="L214" s="280"/>
      <c r="M214" s="281"/>
      <c r="N214" s="282"/>
      <c r="O214" s="282"/>
      <c r="P214" s="282"/>
      <c r="Q214" s="282"/>
      <c r="R214" s="282"/>
      <c r="S214" s="282"/>
      <c r="T214" s="28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84" t="s">
        <v>176</v>
      </c>
      <c r="AU214" s="284" t="s">
        <v>88</v>
      </c>
      <c r="AV214" s="13" t="s">
        <v>88</v>
      </c>
      <c r="AW214" s="13" t="s">
        <v>34</v>
      </c>
      <c r="AX214" s="13" t="s">
        <v>78</v>
      </c>
      <c r="AY214" s="284" t="s">
        <v>168</v>
      </c>
    </row>
    <row r="215" s="13" customFormat="1">
      <c r="A215" s="13"/>
      <c r="B215" s="273"/>
      <c r="C215" s="274"/>
      <c r="D215" s="275" t="s">
        <v>176</v>
      </c>
      <c r="E215" s="276" t="s">
        <v>1</v>
      </c>
      <c r="F215" s="277" t="s">
        <v>274</v>
      </c>
      <c r="G215" s="274"/>
      <c r="H215" s="278">
        <v>0.23499999999999999</v>
      </c>
      <c r="I215" s="279"/>
      <c r="J215" s="274"/>
      <c r="K215" s="274"/>
      <c r="L215" s="280"/>
      <c r="M215" s="281"/>
      <c r="N215" s="282"/>
      <c r="O215" s="282"/>
      <c r="P215" s="282"/>
      <c r="Q215" s="282"/>
      <c r="R215" s="282"/>
      <c r="S215" s="282"/>
      <c r="T215" s="28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4" t="s">
        <v>176</v>
      </c>
      <c r="AU215" s="284" t="s">
        <v>88</v>
      </c>
      <c r="AV215" s="13" t="s">
        <v>88</v>
      </c>
      <c r="AW215" s="13" t="s">
        <v>34</v>
      </c>
      <c r="AX215" s="13" t="s">
        <v>78</v>
      </c>
      <c r="AY215" s="284" t="s">
        <v>168</v>
      </c>
    </row>
    <row r="216" s="13" customFormat="1">
      <c r="A216" s="13"/>
      <c r="B216" s="273"/>
      <c r="C216" s="274"/>
      <c r="D216" s="275" t="s">
        <v>176</v>
      </c>
      <c r="E216" s="276" t="s">
        <v>1</v>
      </c>
      <c r="F216" s="277" t="s">
        <v>275</v>
      </c>
      <c r="G216" s="274"/>
      <c r="H216" s="278">
        <v>0.059999999999999998</v>
      </c>
      <c r="I216" s="279"/>
      <c r="J216" s="274"/>
      <c r="K216" s="274"/>
      <c r="L216" s="280"/>
      <c r="M216" s="281"/>
      <c r="N216" s="282"/>
      <c r="O216" s="282"/>
      <c r="P216" s="282"/>
      <c r="Q216" s="282"/>
      <c r="R216" s="282"/>
      <c r="S216" s="282"/>
      <c r="T216" s="28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84" t="s">
        <v>176</v>
      </c>
      <c r="AU216" s="284" t="s">
        <v>88</v>
      </c>
      <c r="AV216" s="13" t="s">
        <v>88</v>
      </c>
      <c r="AW216" s="13" t="s">
        <v>34</v>
      </c>
      <c r="AX216" s="13" t="s">
        <v>78</v>
      </c>
      <c r="AY216" s="284" t="s">
        <v>168</v>
      </c>
    </row>
    <row r="217" s="13" customFormat="1">
      <c r="A217" s="13"/>
      <c r="B217" s="273"/>
      <c r="C217" s="274"/>
      <c r="D217" s="275" t="s">
        <v>176</v>
      </c>
      <c r="E217" s="276" t="s">
        <v>1</v>
      </c>
      <c r="F217" s="277" t="s">
        <v>276</v>
      </c>
      <c r="G217" s="274"/>
      <c r="H217" s="278">
        <v>0.051999999999999998</v>
      </c>
      <c r="I217" s="279"/>
      <c r="J217" s="274"/>
      <c r="K217" s="274"/>
      <c r="L217" s="280"/>
      <c r="M217" s="281"/>
      <c r="N217" s="282"/>
      <c r="O217" s="282"/>
      <c r="P217" s="282"/>
      <c r="Q217" s="282"/>
      <c r="R217" s="282"/>
      <c r="S217" s="282"/>
      <c r="T217" s="28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84" t="s">
        <v>176</v>
      </c>
      <c r="AU217" s="284" t="s">
        <v>88</v>
      </c>
      <c r="AV217" s="13" t="s">
        <v>88</v>
      </c>
      <c r="AW217" s="13" t="s">
        <v>34</v>
      </c>
      <c r="AX217" s="13" t="s">
        <v>78</v>
      </c>
      <c r="AY217" s="284" t="s">
        <v>168</v>
      </c>
    </row>
    <row r="218" s="14" customFormat="1">
      <c r="A218" s="14"/>
      <c r="B218" s="285"/>
      <c r="C218" s="286"/>
      <c r="D218" s="275" t="s">
        <v>176</v>
      </c>
      <c r="E218" s="287" t="s">
        <v>1</v>
      </c>
      <c r="F218" s="288" t="s">
        <v>178</v>
      </c>
      <c r="G218" s="286"/>
      <c r="H218" s="289">
        <v>0.82799999999999996</v>
      </c>
      <c r="I218" s="290"/>
      <c r="J218" s="286"/>
      <c r="K218" s="286"/>
      <c r="L218" s="291"/>
      <c r="M218" s="292"/>
      <c r="N218" s="293"/>
      <c r="O218" s="293"/>
      <c r="P218" s="293"/>
      <c r="Q218" s="293"/>
      <c r="R218" s="293"/>
      <c r="S218" s="293"/>
      <c r="T218" s="29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95" t="s">
        <v>176</v>
      </c>
      <c r="AU218" s="295" t="s">
        <v>88</v>
      </c>
      <c r="AV218" s="14" t="s">
        <v>174</v>
      </c>
      <c r="AW218" s="14" t="s">
        <v>34</v>
      </c>
      <c r="AX218" s="14" t="s">
        <v>86</v>
      </c>
      <c r="AY218" s="295" t="s">
        <v>168</v>
      </c>
    </row>
    <row r="219" s="2" customFormat="1" ht="16.5" customHeight="1">
      <c r="A219" s="39"/>
      <c r="B219" s="40"/>
      <c r="C219" s="317" t="s">
        <v>277</v>
      </c>
      <c r="D219" s="317" t="s">
        <v>256</v>
      </c>
      <c r="E219" s="318" t="s">
        <v>278</v>
      </c>
      <c r="F219" s="319" t="s">
        <v>279</v>
      </c>
      <c r="G219" s="320" t="s">
        <v>221</v>
      </c>
      <c r="H219" s="321">
        <v>0.20100000000000001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43</v>
      </c>
      <c r="O219" s="92"/>
      <c r="P219" s="269">
        <f>O219*H219</f>
        <v>0</v>
      </c>
      <c r="Q219" s="269">
        <v>1</v>
      </c>
      <c r="R219" s="269">
        <f>Q219*H219</f>
        <v>0.20100000000000001</v>
      </c>
      <c r="S219" s="269">
        <v>0</v>
      </c>
      <c r="T219" s="27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71" t="s">
        <v>259</v>
      </c>
      <c r="AT219" s="271" t="s">
        <v>256</v>
      </c>
      <c r="AU219" s="271" t="s">
        <v>88</v>
      </c>
      <c r="AY219" s="18" t="s">
        <v>168</v>
      </c>
      <c r="BE219" s="272">
        <f>IF(N219="základní",J219,0)</f>
        <v>0</v>
      </c>
      <c r="BF219" s="272">
        <f>IF(N219="snížená",J219,0)</f>
        <v>0</v>
      </c>
      <c r="BG219" s="272">
        <f>IF(N219="zákl. přenesená",J219,0)</f>
        <v>0</v>
      </c>
      <c r="BH219" s="272">
        <f>IF(N219="sníž. přenesená",J219,0)</f>
        <v>0</v>
      </c>
      <c r="BI219" s="272">
        <f>IF(N219="nulová",J219,0)</f>
        <v>0</v>
      </c>
      <c r="BJ219" s="18" t="s">
        <v>86</v>
      </c>
      <c r="BK219" s="272">
        <f>ROUND(I219*H219,2)</f>
        <v>0</v>
      </c>
      <c r="BL219" s="18" t="s">
        <v>259</v>
      </c>
      <c r="BM219" s="271" t="s">
        <v>280</v>
      </c>
    </row>
    <row r="220" s="15" customFormat="1">
      <c r="A220" s="15"/>
      <c r="B220" s="296"/>
      <c r="C220" s="297"/>
      <c r="D220" s="275" t="s">
        <v>176</v>
      </c>
      <c r="E220" s="298" t="s">
        <v>1</v>
      </c>
      <c r="F220" s="299" t="s">
        <v>281</v>
      </c>
      <c r="G220" s="297"/>
      <c r="H220" s="298" t="s">
        <v>1</v>
      </c>
      <c r="I220" s="300"/>
      <c r="J220" s="297"/>
      <c r="K220" s="297"/>
      <c r="L220" s="301"/>
      <c r="M220" s="302"/>
      <c r="N220" s="303"/>
      <c r="O220" s="303"/>
      <c r="P220" s="303"/>
      <c r="Q220" s="303"/>
      <c r="R220" s="303"/>
      <c r="S220" s="303"/>
      <c r="T220" s="30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305" t="s">
        <v>176</v>
      </c>
      <c r="AU220" s="305" t="s">
        <v>88</v>
      </c>
      <c r="AV220" s="15" t="s">
        <v>86</v>
      </c>
      <c r="AW220" s="15" t="s">
        <v>34</v>
      </c>
      <c r="AX220" s="15" t="s">
        <v>78</v>
      </c>
      <c r="AY220" s="305" t="s">
        <v>168</v>
      </c>
    </row>
    <row r="221" s="13" customFormat="1">
      <c r="A221" s="13"/>
      <c r="B221" s="273"/>
      <c r="C221" s="274"/>
      <c r="D221" s="275" t="s">
        <v>176</v>
      </c>
      <c r="E221" s="276" t="s">
        <v>1</v>
      </c>
      <c r="F221" s="277" t="s">
        <v>282</v>
      </c>
      <c r="G221" s="274"/>
      <c r="H221" s="278">
        <v>0.12</v>
      </c>
      <c r="I221" s="279"/>
      <c r="J221" s="274"/>
      <c r="K221" s="274"/>
      <c r="L221" s="280"/>
      <c r="M221" s="281"/>
      <c r="N221" s="282"/>
      <c r="O221" s="282"/>
      <c r="P221" s="282"/>
      <c r="Q221" s="282"/>
      <c r="R221" s="282"/>
      <c r="S221" s="282"/>
      <c r="T221" s="28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84" t="s">
        <v>176</v>
      </c>
      <c r="AU221" s="284" t="s">
        <v>88</v>
      </c>
      <c r="AV221" s="13" t="s">
        <v>88</v>
      </c>
      <c r="AW221" s="13" t="s">
        <v>34</v>
      </c>
      <c r="AX221" s="13" t="s">
        <v>78</v>
      </c>
      <c r="AY221" s="284" t="s">
        <v>168</v>
      </c>
    </row>
    <row r="222" s="13" customFormat="1">
      <c r="A222" s="13"/>
      <c r="B222" s="273"/>
      <c r="C222" s="274"/>
      <c r="D222" s="275" t="s">
        <v>176</v>
      </c>
      <c r="E222" s="276" t="s">
        <v>1</v>
      </c>
      <c r="F222" s="277" t="s">
        <v>283</v>
      </c>
      <c r="G222" s="274"/>
      <c r="H222" s="278">
        <v>0.081000000000000003</v>
      </c>
      <c r="I222" s="279"/>
      <c r="J222" s="274"/>
      <c r="K222" s="274"/>
      <c r="L222" s="280"/>
      <c r="M222" s="281"/>
      <c r="N222" s="282"/>
      <c r="O222" s="282"/>
      <c r="P222" s="282"/>
      <c r="Q222" s="282"/>
      <c r="R222" s="282"/>
      <c r="S222" s="282"/>
      <c r="T222" s="28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84" t="s">
        <v>176</v>
      </c>
      <c r="AU222" s="284" t="s">
        <v>88</v>
      </c>
      <c r="AV222" s="13" t="s">
        <v>88</v>
      </c>
      <c r="AW222" s="13" t="s">
        <v>34</v>
      </c>
      <c r="AX222" s="13" t="s">
        <v>78</v>
      </c>
      <c r="AY222" s="284" t="s">
        <v>168</v>
      </c>
    </row>
    <row r="223" s="14" customFormat="1">
      <c r="A223" s="14"/>
      <c r="B223" s="285"/>
      <c r="C223" s="286"/>
      <c r="D223" s="275" t="s">
        <v>176</v>
      </c>
      <c r="E223" s="287" t="s">
        <v>1</v>
      </c>
      <c r="F223" s="288" t="s">
        <v>178</v>
      </c>
      <c r="G223" s="286"/>
      <c r="H223" s="289">
        <v>0.20100000000000001</v>
      </c>
      <c r="I223" s="290"/>
      <c r="J223" s="286"/>
      <c r="K223" s="286"/>
      <c r="L223" s="291"/>
      <c r="M223" s="292"/>
      <c r="N223" s="293"/>
      <c r="O223" s="293"/>
      <c r="P223" s="293"/>
      <c r="Q223" s="293"/>
      <c r="R223" s="293"/>
      <c r="S223" s="293"/>
      <c r="T223" s="29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95" t="s">
        <v>176</v>
      </c>
      <c r="AU223" s="295" t="s">
        <v>88</v>
      </c>
      <c r="AV223" s="14" t="s">
        <v>174</v>
      </c>
      <c r="AW223" s="14" t="s">
        <v>34</v>
      </c>
      <c r="AX223" s="14" t="s">
        <v>86</v>
      </c>
      <c r="AY223" s="295" t="s">
        <v>168</v>
      </c>
    </row>
    <row r="224" s="2" customFormat="1" ht="16.5" customHeight="1">
      <c r="A224" s="39"/>
      <c r="B224" s="40"/>
      <c r="C224" s="317" t="s">
        <v>284</v>
      </c>
      <c r="D224" s="317" t="s">
        <v>256</v>
      </c>
      <c r="E224" s="318" t="s">
        <v>285</v>
      </c>
      <c r="F224" s="319" t="s">
        <v>286</v>
      </c>
      <c r="G224" s="320" t="s">
        <v>221</v>
      </c>
      <c r="H224" s="321">
        <v>0.35699999999999998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43</v>
      </c>
      <c r="O224" s="92"/>
      <c r="P224" s="269">
        <f>O224*H224</f>
        <v>0</v>
      </c>
      <c r="Q224" s="269">
        <v>1</v>
      </c>
      <c r="R224" s="269">
        <f>Q224*H224</f>
        <v>0.35699999999999998</v>
      </c>
      <c r="S224" s="269">
        <v>0</v>
      </c>
      <c r="T224" s="27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71" t="s">
        <v>259</v>
      </c>
      <c r="AT224" s="271" t="s">
        <v>256</v>
      </c>
      <c r="AU224" s="271" t="s">
        <v>88</v>
      </c>
      <c r="AY224" s="18" t="s">
        <v>168</v>
      </c>
      <c r="BE224" s="272">
        <f>IF(N224="základní",J224,0)</f>
        <v>0</v>
      </c>
      <c r="BF224" s="272">
        <f>IF(N224="snížená",J224,0)</f>
        <v>0</v>
      </c>
      <c r="BG224" s="272">
        <f>IF(N224="zákl. přenesená",J224,0)</f>
        <v>0</v>
      </c>
      <c r="BH224" s="272">
        <f>IF(N224="sníž. přenesená",J224,0)</f>
        <v>0</v>
      </c>
      <c r="BI224" s="272">
        <f>IF(N224="nulová",J224,0)</f>
        <v>0</v>
      </c>
      <c r="BJ224" s="18" t="s">
        <v>86</v>
      </c>
      <c r="BK224" s="272">
        <f>ROUND(I224*H224,2)</f>
        <v>0</v>
      </c>
      <c r="BL224" s="18" t="s">
        <v>259</v>
      </c>
      <c r="BM224" s="271" t="s">
        <v>287</v>
      </c>
    </row>
    <row r="225" s="13" customFormat="1">
      <c r="A225" s="13"/>
      <c r="B225" s="273"/>
      <c r="C225" s="274"/>
      <c r="D225" s="275" t="s">
        <v>176</v>
      </c>
      <c r="E225" s="276" t="s">
        <v>1</v>
      </c>
      <c r="F225" s="277" t="s">
        <v>288</v>
      </c>
      <c r="G225" s="274"/>
      <c r="H225" s="278">
        <v>0.11</v>
      </c>
      <c r="I225" s="279"/>
      <c r="J225" s="274"/>
      <c r="K225" s="274"/>
      <c r="L225" s="280"/>
      <c r="M225" s="281"/>
      <c r="N225" s="282"/>
      <c r="O225" s="282"/>
      <c r="P225" s="282"/>
      <c r="Q225" s="282"/>
      <c r="R225" s="282"/>
      <c r="S225" s="282"/>
      <c r="T225" s="28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84" t="s">
        <v>176</v>
      </c>
      <c r="AU225" s="284" t="s">
        <v>88</v>
      </c>
      <c r="AV225" s="13" t="s">
        <v>88</v>
      </c>
      <c r="AW225" s="13" t="s">
        <v>34</v>
      </c>
      <c r="AX225" s="13" t="s">
        <v>78</v>
      </c>
      <c r="AY225" s="284" t="s">
        <v>168</v>
      </c>
    </row>
    <row r="226" s="13" customFormat="1">
      <c r="A226" s="13"/>
      <c r="B226" s="273"/>
      <c r="C226" s="274"/>
      <c r="D226" s="275" t="s">
        <v>176</v>
      </c>
      <c r="E226" s="276" t="s">
        <v>1</v>
      </c>
      <c r="F226" s="277" t="s">
        <v>289</v>
      </c>
      <c r="G226" s="274"/>
      <c r="H226" s="278">
        <v>0.127</v>
      </c>
      <c r="I226" s="279"/>
      <c r="J226" s="274"/>
      <c r="K226" s="274"/>
      <c r="L226" s="280"/>
      <c r="M226" s="281"/>
      <c r="N226" s="282"/>
      <c r="O226" s="282"/>
      <c r="P226" s="282"/>
      <c r="Q226" s="282"/>
      <c r="R226" s="282"/>
      <c r="S226" s="282"/>
      <c r="T226" s="28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84" t="s">
        <v>176</v>
      </c>
      <c r="AU226" s="284" t="s">
        <v>88</v>
      </c>
      <c r="AV226" s="13" t="s">
        <v>88</v>
      </c>
      <c r="AW226" s="13" t="s">
        <v>34</v>
      </c>
      <c r="AX226" s="13" t="s">
        <v>78</v>
      </c>
      <c r="AY226" s="284" t="s">
        <v>168</v>
      </c>
    </row>
    <row r="227" s="13" customFormat="1">
      <c r="A227" s="13"/>
      <c r="B227" s="273"/>
      <c r="C227" s="274"/>
      <c r="D227" s="275" t="s">
        <v>176</v>
      </c>
      <c r="E227" s="276" t="s">
        <v>1</v>
      </c>
      <c r="F227" s="277" t="s">
        <v>290</v>
      </c>
      <c r="G227" s="274"/>
      <c r="H227" s="278">
        <v>0.12</v>
      </c>
      <c r="I227" s="279"/>
      <c r="J227" s="274"/>
      <c r="K227" s="274"/>
      <c r="L227" s="280"/>
      <c r="M227" s="281"/>
      <c r="N227" s="282"/>
      <c r="O227" s="282"/>
      <c r="P227" s="282"/>
      <c r="Q227" s="282"/>
      <c r="R227" s="282"/>
      <c r="S227" s="282"/>
      <c r="T227" s="28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84" t="s">
        <v>176</v>
      </c>
      <c r="AU227" s="284" t="s">
        <v>88</v>
      </c>
      <c r="AV227" s="13" t="s">
        <v>88</v>
      </c>
      <c r="AW227" s="13" t="s">
        <v>34</v>
      </c>
      <c r="AX227" s="13" t="s">
        <v>78</v>
      </c>
      <c r="AY227" s="284" t="s">
        <v>168</v>
      </c>
    </row>
    <row r="228" s="14" customFormat="1">
      <c r="A228" s="14"/>
      <c r="B228" s="285"/>
      <c r="C228" s="286"/>
      <c r="D228" s="275" t="s">
        <v>176</v>
      </c>
      <c r="E228" s="287" t="s">
        <v>1</v>
      </c>
      <c r="F228" s="288" t="s">
        <v>178</v>
      </c>
      <c r="G228" s="286"/>
      <c r="H228" s="289">
        <v>0.35699999999999998</v>
      </c>
      <c r="I228" s="290"/>
      <c r="J228" s="286"/>
      <c r="K228" s="286"/>
      <c r="L228" s="291"/>
      <c r="M228" s="292"/>
      <c r="N228" s="293"/>
      <c r="O228" s="293"/>
      <c r="P228" s="293"/>
      <c r="Q228" s="293"/>
      <c r="R228" s="293"/>
      <c r="S228" s="293"/>
      <c r="T228" s="29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95" t="s">
        <v>176</v>
      </c>
      <c r="AU228" s="295" t="s">
        <v>88</v>
      </c>
      <c r="AV228" s="14" t="s">
        <v>174</v>
      </c>
      <c r="AW228" s="14" t="s">
        <v>34</v>
      </c>
      <c r="AX228" s="14" t="s">
        <v>86</v>
      </c>
      <c r="AY228" s="295" t="s">
        <v>168</v>
      </c>
    </row>
    <row r="229" s="2" customFormat="1" ht="21.75" customHeight="1">
      <c r="A229" s="39"/>
      <c r="B229" s="40"/>
      <c r="C229" s="259" t="s">
        <v>291</v>
      </c>
      <c r="D229" s="259" t="s">
        <v>170</v>
      </c>
      <c r="E229" s="260" t="s">
        <v>292</v>
      </c>
      <c r="F229" s="261" t="s">
        <v>293</v>
      </c>
      <c r="G229" s="262" t="s">
        <v>210</v>
      </c>
      <c r="H229" s="263">
        <v>11.803000000000001</v>
      </c>
      <c r="I229" s="264"/>
      <c r="J229" s="265">
        <f>ROUND(I229*H229,2)</f>
        <v>0</v>
      </c>
      <c r="K229" s="266"/>
      <c r="L229" s="45"/>
      <c r="M229" s="267" t="s">
        <v>1</v>
      </c>
      <c r="N229" s="268" t="s">
        <v>43</v>
      </c>
      <c r="O229" s="92"/>
      <c r="P229" s="269">
        <f>O229*H229</f>
        <v>0</v>
      </c>
      <c r="Q229" s="269">
        <v>0.058970000000000002</v>
      </c>
      <c r="R229" s="269">
        <f>Q229*H229</f>
        <v>0.69602291000000005</v>
      </c>
      <c r="S229" s="269">
        <v>0</v>
      </c>
      <c r="T229" s="27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71" t="s">
        <v>174</v>
      </c>
      <c r="AT229" s="271" t="s">
        <v>170</v>
      </c>
      <c r="AU229" s="271" t="s">
        <v>88</v>
      </c>
      <c r="AY229" s="18" t="s">
        <v>168</v>
      </c>
      <c r="BE229" s="272">
        <f>IF(N229="základní",J229,0)</f>
        <v>0</v>
      </c>
      <c r="BF229" s="272">
        <f>IF(N229="snížená",J229,0)</f>
        <v>0</v>
      </c>
      <c r="BG229" s="272">
        <f>IF(N229="zákl. přenesená",J229,0)</f>
        <v>0</v>
      </c>
      <c r="BH229" s="272">
        <f>IF(N229="sníž. přenesená",J229,0)</f>
        <v>0</v>
      </c>
      <c r="BI229" s="272">
        <f>IF(N229="nulová",J229,0)</f>
        <v>0</v>
      </c>
      <c r="BJ229" s="18" t="s">
        <v>86</v>
      </c>
      <c r="BK229" s="272">
        <f>ROUND(I229*H229,2)</f>
        <v>0</v>
      </c>
      <c r="BL229" s="18" t="s">
        <v>174</v>
      </c>
      <c r="BM229" s="271" t="s">
        <v>294</v>
      </c>
    </row>
    <row r="230" s="15" customFormat="1">
      <c r="A230" s="15"/>
      <c r="B230" s="296"/>
      <c r="C230" s="297"/>
      <c r="D230" s="275" t="s">
        <v>176</v>
      </c>
      <c r="E230" s="298" t="s">
        <v>1</v>
      </c>
      <c r="F230" s="299" t="s">
        <v>229</v>
      </c>
      <c r="G230" s="297"/>
      <c r="H230" s="298" t="s">
        <v>1</v>
      </c>
      <c r="I230" s="300"/>
      <c r="J230" s="297"/>
      <c r="K230" s="297"/>
      <c r="L230" s="301"/>
      <c r="M230" s="302"/>
      <c r="N230" s="303"/>
      <c r="O230" s="303"/>
      <c r="P230" s="303"/>
      <c r="Q230" s="303"/>
      <c r="R230" s="303"/>
      <c r="S230" s="303"/>
      <c r="T230" s="30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5" t="s">
        <v>176</v>
      </c>
      <c r="AU230" s="305" t="s">
        <v>88</v>
      </c>
      <c r="AV230" s="15" t="s">
        <v>86</v>
      </c>
      <c r="AW230" s="15" t="s">
        <v>34</v>
      </c>
      <c r="AX230" s="15" t="s">
        <v>78</v>
      </c>
      <c r="AY230" s="305" t="s">
        <v>168</v>
      </c>
    </row>
    <row r="231" s="13" customFormat="1">
      <c r="A231" s="13"/>
      <c r="B231" s="273"/>
      <c r="C231" s="274"/>
      <c r="D231" s="275" t="s">
        <v>176</v>
      </c>
      <c r="E231" s="276" t="s">
        <v>1</v>
      </c>
      <c r="F231" s="277" t="s">
        <v>295</v>
      </c>
      <c r="G231" s="274"/>
      <c r="H231" s="278">
        <v>11.803000000000001</v>
      </c>
      <c r="I231" s="279"/>
      <c r="J231" s="274"/>
      <c r="K231" s="274"/>
      <c r="L231" s="280"/>
      <c r="M231" s="281"/>
      <c r="N231" s="282"/>
      <c r="O231" s="282"/>
      <c r="P231" s="282"/>
      <c r="Q231" s="282"/>
      <c r="R231" s="282"/>
      <c r="S231" s="282"/>
      <c r="T231" s="28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84" t="s">
        <v>176</v>
      </c>
      <c r="AU231" s="284" t="s">
        <v>88</v>
      </c>
      <c r="AV231" s="13" t="s">
        <v>88</v>
      </c>
      <c r="AW231" s="13" t="s">
        <v>34</v>
      </c>
      <c r="AX231" s="13" t="s">
        <v>78</v>
      </c>
      <c r="AY231" s="284" t="s">
        <v>168</v>
      </c>
    </row>
    <row r="232" s="14" customFormat="1">
      <c r="A232" s="14"/>
      <c r="B232" s="285"/>
      <c r="C232" s="286"/>
      <c r="D232" s="275" t="s">
        <v>176</v>
      </c>
      <c r="E232" s="287" t="s">
        <v>1</v>
      </c>
      <c r="F232" s="288" t="s">
        <v>178</v>
      </c>
      <c r="G232" s="286"/>
      <c r="H232" s="289">
        <v>11.803000000000001</v>
      </c>
      <c r="I232" s="290"/>
      <c r="J232" s="286"/>
      <c r="K232" s="286"/>
      <c r="L232" s="291"/>
      <c r="M232" s="292"/>
      <c r="N232" s="293"/>
      <c r="O232" s="293"/>
      <c r="P232" s="293"/>
      <c r="Q232" s="293"/>
      <c r="R232" s="293"/>
      <c r="S232" s="293"/>
      <c r="T232" s="29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95" t="s">
        <v>176</v>
      </c>
      <c r="AU232" s="295" t="s">
        <v>88</v>
      </c>
      <c r="AV232" s="14" t="s">
        <v>174</v>
      </c>
      <c r="AW232" s="14" t="s">
        <v>34</v>
      </c>
      <c r="AX232" s="14" t="s">
        <v>86</v>
      </c>
      <c r="AY232" s="295" t="s">
        <v>168</v>
      </c>
    </row>
    <row r="233" s="2" customFormat="1" ht="21.75" customHeight="1">
      <c r="A233" s="39"/>
      <c r="B233" s="40"/>
      <c r="C233" s="259" t="s">
        <v>296</v>
      </c>
      <c r="D233" s="259" t="s">
        <v>170</v>
      </c>
      <c r="E233" s="260" t="s">
        <v>297</v>
      </c>
      <c r="F233" s="261" t="s">
        <v>298</v>
      </c>
      <c r="G233" s="262" t="s">
        <v>210</v>
      </c>
      <c r="H233" s="263">
        <v>60.960000000000001</v>
      </c>
      <c r="I233" s="264"/>
      <c r="J233" s="265">
        <f>ROUND(I233*H233,2)</f>
        <v>0</v>
      </c>
      <c r="K233" s="266"/>
      <c r="L233" s="45"/>
      <c r="M233" s="267" t="s">
        <v>1</v>
      </c>
      <c r="N233" s="268" t="s">
        <v>43</v>
      </c>
      <c r="O233" s="92"/>
      <c r="P233" s="269">
        <f>O233*H233</f>
        <v>0</v>
      </c>
      <c r="Q233" s="269">
        <v>0.07571</v>
      </c>
      <c r="R233" s="269">
        <f>Q233*H233</f>
        <v>4.6152816000000003</v>
      </c>
      <c r="S233" s="269">
        <v>0</v>
      </c>
      <c r="T233" s="27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71" t="s">
        <v>174</v>
      </c>
      <c r="AT233" s="271" t="s">
        <v>170</v>
      </c>
      <c r="AU233" s="271" t="s">
        <v>88</v>
      </c>
      <c r="AY233" s="18" t="s">
        <v>168</v>
      </c>
      <c r="BE233" s="272">
        <f>IF(N233="základní",J233,0)</f>
        <v>0</v>
      </c>
      <c r="BF233" s="272">
        <f>IF(N233="snížená",J233,0)</f>
        <v>0</v>
      </c>
      <c r="BG233" s="272">
        <f>IF(N233="zákl. přenesená",J233,0)</f>
        <v>0</v>
      </c>
      <c r="BH233" s="272">
        <f>IF(N233="sníž. přenesená",J233,0)</f>
        <v>0</v>
      </c>
      <c r="BI233" s="272">
        <f>IF(N233="nulová",J233,0)</f>
        <v>0</v>
      </c>
      <c r="BJ233" s="18" t="s">
        <v>86</v>
      </c>
      <c r="BK233" s="272">
        <f>ROUND(I233*H233,2)</f>
        <v>0</v>
      </c>
      <c r="BL233" s="18" t="s">
        <v>174</v>
      </c>
      <c r="BM233" s="271" t="s">
        <v>299</v>
      </c>
    </row>
    <row r="234" s="13" customFormat="1">
      <c r="A234" s="13"/>
      <c r="B234" s="273"/>
      <c r="C234" s="274"/>
      <c r="D234" s="275" t="s">
        <v>176</v>
      </c>
      <c r="E234" s="276" t="s">
        <v>1</v>
      </c>
      <c r="F234" s="277" t="s">
        <v>300</v>
      </c>
      <c r="G234" s="274"/>
      <c r="H234" s="278">
        <v>29.916</v>
      </c>
      <c r="I234" s="279"/>
      <c r="J234" s="274"/>
      <c r="K234" s="274"/>
      <c r="L234" s="280"/>
      <c r="M234" s="281"/>
      <c r="N234" s="282"/>
      <c r="O234" s="282"/>
      <c r="P234" s="282"/>
      <c r="Q234" s="282"/>
      <c r="R234" s="282"/>
      <c r="S234" s="282"/>
      <c r="T234" s="28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84" t="s">
        <v>176</v>
      </c>
      <c r="AU234" s="284" t="s">
        <v>88</v>
      </c>
      <c r="AV234" s="13" t="s">
        <v>88</v>
      </c>
      <c r="AW234" s="13" t="s">
        <v>34</v>
      </c>
      <c r="AX234" s="13" t="s">
        <v>78</v>
      </c>
      <c r="AY234" s="284" t="s">
        <v>168</v>
      </c>
    </row>
    <row r="235" s="13" customFormat="1">
      <c r="A235" s="13"/>
      <c r="B235" s="273"/>
      <c r="C235" s="274"/>
      <c r="D235" s="275" t="s">
        <v>176</v>
      </c>
      <c r="E235" s="276" t="s">
        <v>1</v>
      </c>
      <c r="F235" s="277" t="s">
        <v>301</v>
      </c>
      <c r="G235" s="274"/>
      <c r="H235" s="278">
        <v>31.044</v>
      </c>
      <c r="I235" s="279"/>
      <c r="J235" s="274"/>
      <c r="K235" s="274"/>
      <c r="L235" s="280"/>
      <c r="M235" s="281"/>
      <c r="N235" s="282"/>
      <c r="O235" s="282"/>
      <c r="P235" s="282"/>
      <c r="Q235" s="282"/>
      <c r="R235" s="282"/>
      <c r="S235" s="282"/>
      <c r="T235" s="28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84" t="s">
        <v>176</v>
      </c>
      <c r="AU235" s="284" t="s">
        <v>88</v>
      </c>
      <c r="AV235" s="13" t="s">
        <v>88</v>
      </c>
      <c r="AW235" s="13" t="s">
        <v>34</v>
      </c>
      <c r="AX235" s="13" t="s">
        <v>78</v>
      </c>
      <c r="AY235" s="284" t="s">
        <v>168</v>
      </c>
    </row>
    <row r="236" s="14" customFormat="1">
      <c r="A236" s="14"/>
      <c r="B236" s="285"/>
      <c r="C236" s="286"/>
      <c r="D236" s="275" t="s">
        <v>176</v>
      </c>
      <c r="E236" s="287" t="s">
        <v>1</v>
      </c>
      <c r="F236" s="288" t="s">
        <v>178</v>
      </c>
      <c r="G236" s="286"/>
      <c r="H236" s="289">
        <v>60.960000000000001</v>
      </c>
      <c r="I236" s="290"/>
      <c r="J236" s="286"/>
      <c r="K236" s="286"/>
      <c r="L236" s="291"/>
      <c r="M236" s="292"/>
      <c r="N236" s="293"/>
      <c r="O236" s="293"/>
      <c r="P236" s="293"/>
      <c r="Q236" s="293"/>
      <c r="R236" s="293"/>
      <c r="S236" s="293"/>
      <c r="T236" s="29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95" t="s">
        <v>176</v>
      </c>
      <c r="AU236" s="295" t="s">
        <v>88</v>
      </c>
      <c r="AV236" s="14" t="s">
        <v>174</v>
      </c>
      <c r="AW236" s="14" t="s">
        <v>34</v>
      </c>
      <c r="AX236" s="14" t="s">
        <v>86</v>
      </c>
      <c r="AY236" s="295" t="s">
        <v>168</v>
      </c>
    </row>
    <row r="237" s="2" customFormat="1" ht="16.5" customHeight="1">
      <c r="A237" s="39"/>
      <c r="B237" s="40"/>
      <c r="C237" s="259" t="s">
        <v>7</v>
      </c>
      <c r="D237" s="259" t="s">
        <v>170</v>
      </c>
      <c r="E237" s="260" t="s">
        <v>302</v>
      </c>
      <c r="F237" s="261" t="s">
        <v>303</v>
      </c>
      <c r="G237" s="262" t="s">
        <v>210</v>
      </c>
      <c r="H237" s="263">
        <v>33.142000000000003</v>
      </c>
      <c r="I237" s="264"/>
      <c r="J237" s="265">
        <f>ROUND(I237*H237,2)</f>
        <v>0</v>
      </c>
      <c r="K237" s="266"/>
      <c r="L237" s="45"/>
      <c r="M237" s="267" t="s">
        <v>1</v>
      </c>
      <c r="N237" s="268" t="s">
        <v>43</v>
      </c>
      <c r="O237" s="92"/>
      <c r="P237" s="269">
        <f>O237*H237</f>
        <v>0</v>
      </c>
      <c r="Q237" s="269">
        <v>0.17818000000000001</v>
      </c>
      <c r="R237" s="269">
        <f>Q237*H237</f>
        <v>5.9052415600000003</v>
      </c>
      <c r="S237" s="269">
        <v>0</v>
      </c>
      <c r="T237" s="27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71" t="s">
        <v>174</v>
      </c>
      <c r="AT237" s="271" t="s">
        <v>170</v>
      </c>
      <c r="AU237" s="271" t="s">
        <v>88</v>
      </c>
      <c r="AY237" s="18" t="s">
        <v>168</v>
      </c>
      <c r="BE237" s="272">
        <f>IF(N237="základní",J237,0)</f>
        <v>0</v>
      </c>
      <c r="BF237" s="272">
        <f>IF(N237="snížená",J237,0)</f>
        <v>0</v>
      </c>
      <c r="BG237" s="272">
        <f>IF(N237="zákl. přenesená",J237,0)</f>
        <v>0</v>
      </c>
      <c r="BH237" s="272">
        <f>IF(N237="sníž. přenesená",J237,0)</f>
        <v>0</v>
      </c>
      <c r="BI237" s="272">
        <f>IF(N237="nulová",J237,0)</f>
        <v>0</v>
      </c>
      <c r="BJ237" s="18" t="s">
        <v>86</v>
      </c>
      <c r="BK237" s="272">
        <f>ROUND(I237*H237,2)</f>
        <v>0</v>
      </c>
      <c r="BL237" s="18" t="s">
        <v>174</v>
      </c>
      <c r="BM237" s="271" t="s">
        <v>304</v>
      </c>
    </row>
    <row r="238" s="15" customFormat="1">
      <c r="A238" s="15"/>
      <c r="B238" s="296"/>
      <c r="C238" s="297"/>
      <c r="D238" s="275" t="s">
        <v>176</v>
      </c>
      <c r="E238" s="298" t="s">
        <v>1</v>
      </c>
      <c r="F238" s="299" t="s">
        <v>305</v>
      </c>
      <c r="G238" s="297"/>
      <c r="H238" s="298" t="s">
        <v>1</v>
      </c>
      <c r="I238" s="300"/>
      <c r="J238" s="297"/>
      <c r="K238" s="297"/>
      <c r="L238" s="301"/>
      <c r="M238" s="302"/>
      <c r="N238" s="303"/>
      <c r="O238" s="303"/>
      <c r="P238" s="303"/>
      <c r="Q238" s="303"/>
      <c r="R238" s="303"/>
      <c r="S238" s="303"/>
      <c r="T238" s="30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305" t="s">
        <v>176</v>
      </c>
      <c r="AU238" s="305" t="s">
        <v>88</v>
      </c>
      <c r="AV238" s="15" t="s">
        <v>86</v>
      </c>
      <c r="AW238" s="15" t="s">
        <v>34</v>
      </c>
      <c r="AX238" s="15" t="s">
        <v>78</v>
      </c>
      <c r="AY238" s="305" t="s">
        <v>168</v>
      </c>
    </row>
    <row r="239" s="13" customFormat="1">
      <c r="A239" s="13"/>
      <c r="B239" s="273"/>
      <c r="C239" s="274"/>
      <c r="D239" s="275" t="s">
        <v>176</v>
      </c>
      <c r="E239" s="276" t="s">
        <v>1</v>
      </c>
      <c r="F239" s="277" t="s">
        <v>306</v>
      </c>
      <c r="G239" s="274"/>
      <c r="H239" s="278">
        <v>0.58199999999999996</v>
      </c>
      <c r="I239" s="279"/>
      <c r="J239" s="274"/>
      <c r="K239" s="274"/>
      <c r="L239" s="280"/>
      <c r="M239" s="281"/>
      <c r="N239" s="282"/>
      <c r="O239" s="282"/>
      <c r="P239" s="282"/>
      <c r="Q239" s="282"/>
      <c r="R239" s="282"/>
      <c r="S239" s="282"/>
      <c r="T239" s="28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84" t="s">
        <v>176</v>
      </c>
      <c r="AU239" s="284" t="s">
        <v>88</v>
      </c>
      <c r="AV239" s="13" t="s">
        <v>88</v>
      </c>
      <c r="AW239" s="13" t="s">
        <v>34</v>
      </c>
      <c r="AX239" s="13" t="s">
        <v>78</v>
      </c>
      <c r="AY239" s="284" t="s">
        <v>168</v>
      </c>
    </row>
    <row r="240" s="13" customFormat="1">
      <c r="A240" s="13"/>
      <c r="B240" s="273"/>
      <c r="C240" s="274"/>
      <c r="D240" s="275" t="s">
        <v>176</v>
      </c>
      <c r="E240" s="276" t="s">
        <v>1</v>
      </c>
      <c r="F240" s="277" t="s">
        <v>307</v>
      </c>
      <c r="G240" s="274"/>
      <c r="H240" s="278">
        <v>1.8919999999999999</v>
      </c>
      <c r="I240" s="279"/>
      <c r="J240" s="274"/>
      <c r="K240" s="274"/>
      <c r="L240" s="280"/>
      <c r="M240" s="281"/>
      <c r="N240" s="282"/>
      <c r="O240" s="282"/>
      <c r="P240" s="282"/>
      <c r="Q240" s="282"/>
      <c r="R240" s="282"/>
      <c r="S240" s="282"/>
      <c r="T240" s="28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84" t="s">
        <v>176</v>
      </c>
      <c r="AU240" s="284" t="s">
        <v>88</v>
      </c>
      <c r="AV240" s="13" t="s">
        <v>88</v>
      </c>
      <c r="AW240" s="13" t="s">
        <v>34</v>
      </c>
      <c r="AX240" s="13" t="s">
        <v>78</v>
      </c>
      <c r="AY240" s="284" t="s">
        <v>168</v>
      </c>
    </row>
    <row r="241" s="13" customFormat="1">
      <c r="A241" s="13"/>
      <c r="B241" s="273"/>
      <c r="C241" s="274"/>
      <c r="D241" s="275" t="s">
        <v>176</v>
      </c>
      <c r="E241" s="276" t="s">
        <v>1</v>
      </c>
      <c r="F241" s="277" t="s">
        <v>308</v>
      </c>
      <c r="G241" s="274"/>
      <c r="H241" s="278">
        <v>1.4350000000000001</v>
      </c>
      <c r="I241" s="279"/>
      <c r="J241" s="274"/>
      <c r="K241" s="274"/>
      <c r="L241" s="280"/>
      <c r="M241" s="281"/>
      <c r="N241" s="282"/>
      <c r="O241" s="282"/>
      <c r="P241" s="282"/>
      <c r="Q241" s="282"/>
      <c r="R241" s="282"/>
      <c r="S241" s="282"/>
      <c r="T241" s="28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84" t="s">
        <v>176</v>
      </c>
      <c r="AU241" s="284" t="s">
        <v>88</v>
      </c>
      <c r="AV241" s="13" t="s">
        <v>88</v>
      </c>
      <c r="AW241" s="13" t="s">
        <v>34</v>
      </c>
      <c r="AX241" s="13" t="s">
        <v>78</v>
      </c>
      <c r="AY241" s="284" t="s">
        <v>168</v>
      </c>
    </row>
    <row r="242" s="16" customFormat="1">
      <c r="A242" s="16"/>
      <c r="B242" s="306"/>
      <c r="C242" s="307"/>
      <c r="D242" s="275" t="s">
        <v>176</v>
      </c>
      <c r="E242" s="308" t="s">
        <v>1</v>
      </c>
      <c r="F242" s="309" t="s">
        <v>235</v>
      </c>
      <c r="G242" s="307"/>
      <c r="H242" s="310">
        <v>3.9089999999999998</v>
      </c>
      <c r="I242" s="311"/>
      <c r="J242" s="307"/>
      <c r="K242" s="307"/>
      <c r="L242" s="312"/>
      <c r="M242" s="313"/>
      <c r="N242" s="314"/>
      <c r="O242" s="314"/>
      <c r="P242" s="314"/>
      <c r="Q242" s="314"/>
      <c r="R242" s="314"/>
      <c r="S242" s="314"/>
      <c r="T242" s="315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16" t="s">
        <v>176</v>
      </c>
      <c r="AU242" s="316" t="s">
        <v>88</v>
      </c>
      <c r="AV242" s="16" t="s">
        <v>187</v>
      </c>
      <c r="AW242" s="16" t="s">
        <v>34</v>
      </c>
      <c r="AX242" s="16" t="s">
        <v>78</v>
      </c>
      <c r="AY242" s="316" t="s">
        <v>168</v>
      </c>
    </row>
    <row r="243" s="15" customFormat="1">
      <c r="A243" s="15"/>
      <c r="B243" s="296"/>
      <c r="C243" s="297"/>
      <c r="D243" s="275" t="s">
        <v>176</v>
      </c>
      <c r="E243" s="298" t="s">
        <v>1</v>
      </c>
      <c r="F243" s="299" t="s">
        <v>309</v>
      </c>
      <c r="G243" s="297"/>
      <c r="H243" s="298" t="s">
        <v>1</v>
      </c>
      <c r="I243" s="300"/>
      <c r="J243" s="297"/>
      <c r="K243" s="297"/>
      <c r="L243" s="301"/>
      <c r="M243" s="302"/>
      <c r="N243" s="303"/>
      <c r="O243" s="303"/>
      <c r="P243" s="303"/>
      <c r="Q243" s="303"/>
      <c r="R243" s="303"/>
      <c r="S243" s="303"/>
      <c r="T243" s="30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305" t="s">
        <v>176</v>
      </c>
      <c r="AU243" s="305" t="s">
        <v>88</v>
      </c>
      <c r="AV243" s="15" t="s">
        <v>86</v>
      </c>
      <c r="AW243" s="15" t="s">
        <v>34</v>
      </c>
      <c r="AX243" s="15" t="s">
        <v>78</v>
      </c>
      <c r="AY243" s="305" t="s">
        <v>168</v>
      </c>
    </row>
    <row r="244" s="13" customFormat="1">
      <c r="A244" s="13"/>
      <c r="B244" s="273"/>
      <c r="C244" s="274"/>
      <c r="D244" s="275" t="s">
        <v>176</v>
      </c>
      <c r="E244" s="276" t="s">
        <v>1</v>
      </c>
      <c r="F244" s="277" t="s">
        <v>310</v>
      </c>
      <c r="G244" s="274"/>
      <c r="H244" s="278">
        <v>2.0899999999999999</v>
      </c>
      <c r="I244" s="279"/>
      <c r="J244" s="274"/>
      <c r="K244" s="274"/>
      <c r="L244" s="280"/>
      <c r="M244" s="281"/>
      <c r="N244" s="282"/>
      <c r="O244" s="282"/>
      <c r="P244" s="282"/>
      <c r="Q244" s="282"/>
      <c r="R244" s="282"/>
      <c r="S244" s="282"/>
      <c r="T244" s="28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84" t="s">
        <v>176</v>
      </c>
      <c r="AU244" s="284" t="s">
        <v>88</v>
      </c>
      <c r="AV244" s="13" t="s">
        <v>88</v>
      </c>
      <c r="AW244" s="13" t="s">
        <v>34</v>
      </c>
      <c r="AX244" s="13" t="s">
        <v>78</v>
      </c>
      <c r="AY244" s="284" t="s">
        <v>168</v>
      </c>
    </row>
    <row r="245" s="13" customFormat="1">
      <c r="A245" s="13"/>
      <c r="B245" s="273"/>
      <c r="C245" s="274"/>
      <c r="D245" s="275" t="s">
        <v>176</v>
      </c>
      <c r="E245" s="276" t="s">
        <v>1</v>
      </c>
      <c r="F245" s="277" t="s">
        <v>311</v>
      </c>
      <c r="G245" s="274"/>
      <c r="H245" s="278">
        <v>1.5680000000000001</v>
      </c>
      <c r="I245" s="279"/>
      <c r="J245" s="274"/>
      <c r="K245" s="274"/>
      <c r="L245" s="280"/>
      <c r="M245" s="281"/>
      <c r="N245" s="282"/>
      <c r="O245" s="282"/>
      <c r="P245" s="282"/>
      <c r="Q245" s="282"/>
      <c r="R245" s="282"/>
      <c r="S245" s="282"/>
      <c r="T245" s="28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84" t="s">
        <v>176</v>
      </c>
      <c r="AU245" s="284" t="s">
        <v>88</v>
      </c>
      <c r="AV245" s="13" t="s">
        <v>88</v>
      </c>
      <c r="AW245" s="13" t="s">
        <v>34</v>
      </c>
      <c r="AX245" s="13" t="s">
        <v>78</v>
      </c>
      <c r="AY245" s="284" t="s">
        <v>168</v>
      </c>
    </row>
    <row r="246" s="13" customFormat="1">
      <c r="A246" s="13"/>
      <c r="B246" s="273"/>
      <c r="C246" s="274"/>
      <c r="D246" s="275" t="s">
        <v>176</v>
      </c>
      <c r="E246" s="276" t="s">
        <v>1</v>
      </c>
      <c r="F246" s="277" t="s">
        <v>312</v>
      </c>
      <c r="G246" s="274"/>
      <c r="H246" s="278">
        <v>1.4450000000000001</v>
      </c>
      <c r="I246" s="279"/>
      <c r="J246" s="274"/>
      <c r="K246" s="274"/>
      <c r="L246" s="280"/>
      <c r="M246" s="281"/>
      <c r="N246" s="282"/>
      <c r="O246" s="282"/>
      <c r="P246" s="282"/>
      <c r="Q246" s="282"/>
      <c r="R246" s="282"/>
      <c r="S246" s="282"/>
      <c r="T246" s="28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84" t="s">
        <v>176</v>
      </c>
      <c r="AU246" s="284" t="s">
        <v>88</v>
      </c>
      <c r="AV246" s="13" t="s">
        <v>88</v>
      </c>
      <c r="AW246" s="13" t="s">
        <v>34</v>
      </c>
      <c r="AX246" s="13" t="s">
        <v>78</v>
      </c>
      <c r="AY246" s="284" t="s">
        <v>168</v>
      </c>
    </row>
    <row r="247" s="13" customFormat="1">
      <c r="A247" s="13"/>
      <c r="B247" s="273"/>
      <c r="C247" s="274"/>
      <c r="D247" s="275" t="s">
        <v>176</v>
      </c>
      <c r="E247" s="276" t="s">
        <v>1</v>
      </c>
      <c r="F247" s="277" t="s">
        <v>313</v>
      </c>
      <c r="G247" s="274"/>
      <c r="H247" s="278">
        <v>1.2689999999999999</v>
      </c>
      <c r="I247" s="279"/>
      <c r="J247" s="274"/>
      <c r="K247" s="274"/>
      <c r="L247" s="280"/>
      <c r="M247" s="281"/>
      <c r="N247" s="282"/>
      <c r="O247" s="282"/>
      <c r="P247" s="282"/>
      <c r="Q247" s="282"/>
      <c r="R247" s="282"/>
      <c r="S247" s="282"/>
      <c r="T247" s="28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84" t="s">
        <v>176</v>
      </c>
      <c r="AU247" s="284" t="s">
        <v>88</v>
      </c>
      <c r="AV247" s="13" t="s">
        <v>88</v>
      </c>
      <c r="AW247" s="13" t="s">
        <v>34</v>
      </c>
      <c r="AX247" s="13" t="s">
        <v>78</v>
      </c>
      <c r="AY247" s="284" t="s">
        <v>168</v>
      </c>
    </row>
    <row r="248" s="13" customFormat="1">
      <c r="A248" s="13"/>
      <c r="B248" s="273"/>
      <c r="C248" s="274"/>
      <c r="D248" s="275" t="s">
        <v>176</v>
      </c>
      <c r="E248" s="276" t="s">
        <v>1</v>
      </c>
      <c r="F248" s="277" t="s">
        <v>314</v>
      </c>
      <c r="G248" s="274"/>
      <c r="H248" s="278">
        <v>1.1779999999999999</v>
      </c>
      <c r="I248" s="279"/>
      <c r="J248" s="274"/>
      <c r="K248" s="274"/>
      <c r="L248" s="280"/>
      <c r="M248" s="281"/>
      <c r="N248" s="282"/>
      <c r="O248" s="282"/>
      <c r="P248" s="282"/>
      <c r="Q248" s="282"/>
      <c r="R248" s="282"/>
      <c r="S248" s="282"/>
      <c r="T248" s="28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84" t="s">
        <v>176</v>
      </c>
      <c r="AU248" s="284" t="s">
        <v>88</v>
      </c>
      <c r="AV248" s="13" t="s">
        <v>88</v>
      </c>
      <c r="AW248" s="13" t="s">
        <v>34</v>
      </c>
      <c r="AX248" s="13" t="s">
        <v>78</v>
      </c>
      <c r="AY248" s="284" t="s">
        <v>168</v>
      </c>
    </row>
    <row r="249" s="13" customFormat="1">
      <c r="A249" s="13"/>
      <c r="B249" s="273"/>
      <c r="C249" s="274"/>
      <c r="D249" s="275" t="s">
        <v>176</v>
      </c>
      <c r="E249" s="276" t="s">
        <v>1</v>
      </c>
      <c r="F249" s="277" t="s">
        <v>315</v>
      </c>
      <c r="G249" s="274"/>
      <c r="H249" s="278">
        <v>6.5940000000000003</v>
      </c>
      <c r="I249" s="279"/>
      <c r="J249" s="274"/>
      <c r="K249" s="274"/>
      <c r="L249" s="280"/>
      <c r="M249" s="281"/>
      <c r="N249" s="282"/>
      <c r="O249" s="282"/>
      <c r="P249" s="282"/>
      <c r="Q249" s="282"/>
      <c r="R249" s="282"/>
      <c r="S249" s="282"/>
      <c r="T249" s="28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84" t="s">
        <v>176</v>
      </c>
      <c r="AU249" s="284" t="s">
        <v>88</v>
      </c>
      <c r="AV249" s="13" t="s">
        <v>88</v>
      </c>
      <c r="AW249" s="13" t="s">
        <v>34</v>
      </c>
      <c r="AX249" s="13" t="s">
        <v>78</v>
      </c>
      <c r="AY249" s="284" t="s">
        <v>168</v>
      </c>
    </row>
    <row r="250" s="13" customFormat="1">
      <c r="A250" s="13"/>
      <c r="B250" s="273"/>
      <c r="C250" s="274"/>
      <c r="D250" s="275" t="s">
        <v>176</v>
      </c>
      <c r="E250" s="276" t="s">
        <v>1</v>
      </c>
      <c r="F250" s="277" t="s">
        <v>316</v>
      </c>
      <c r="G250" s="274"/>
      <c r="H250" s="278">
        <v>5.2670000000000003</v>
      </c>
      <c r="I250" s="279"/>
      <c r="J250" s="274"/>
      <c r="K250" s="274"/>
      <c r="L250" s="280"/>
      <c r="M250" s="281"/>
      <c r="N250" s="282"/>
      <c r="O250" s="282"/>
      <c r="P250" s="282"/>
      <c r="Q250" s="282"/>
      <c r="R250" s="282"/>
      <c r="S250" s="282"/>
      <c r="T250" s="28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84" t="s">
        <v>176</v>
      </c>
      <c r="AU250" s="284" t="s">
        <v>88</v>
      </c>
      <c r="AV250" s="13" t="s">
        <v>88</v>
      </c>
      <c r="AW250" s="13" t="s">
        <v>34</v>
      </c>
      <c r="AX250" s="13" t="s">
        <v>78</v>
      </c>
      <c r="AY250" s="284" t="s">
        <v>168</v>
      </c>
    </row>
    <row r="251" s="13" customFormat="1">
      <c r="A251" s="13"/>
      <c r="B251" s="273"/>
      <c r="C251" s="274"/>
      <c r="D251" s="275" t="s">
        <v>176</v>
      </c>
      <c r="E251" s="276" t="s">
        <v>1</v>
      </c>
      <c r="F251" s="277" t="s">
        <v>317</v>
      </c>
      <c r="G251" s="274"/>
      <c r="H251" s="278">
        <v>1.111</v>
      </c>
      <c r="I251" s="279"/>
      <c r="J251" s="274"/>
      <c r="K251" s="274"/>
      <c r="L251" s="280"/>
      <c r="M251" s="281"/>
      <c r="N251" s="282"/>
      <c r="O251" s="282"/>
      <c r="P251" s="282"/>
      <c r="Q251" s="282"/>
      <c r="R251" s="282"/>
      <c r="S251" s="282"/>
      <c r="T251" s="28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84" t="s">
        <v>176</v>
      </c>
      <c r="AU251" s="284" t="s">
        <v>88</v>
      </c>
      <c r="AV251" s="13" t="s">
        <v>88</v>
      </c>
      <c r="AW251" s="13" t="s">
        <v>34</v>
      </c>
      <c r="AX251" s="13" t="s">
        <v>78</v>
      </c>
      <c r="AY251" s="284" t="s">
        <v>168</v>
      </c>
    </row>
    <row r="252" s="13" customFormat="1">
      <c r="A252" s="13"/>
      <c r="B252" s="273"/>
      <c r="C252" s="274"/>
      <c r="D252" s="275" t="s">
        <v>176</v>
      </c>
      <c r="E252" s="276" t="s">
        <v>1</v>
      </c>
      <c r="F252" s="277" t="s">
        <v>318</v>
      </c>
      <c r="G252" s="274"/>
      <c r="H252" s="278">
        <v>1.71</v>
      </c>
      <c r="I252" s="279"/>
      <c r="J252" s="274"/>
      <c r="K252" s="274"/>
      <c r="L252" s="280"/>
      <c r="M252" s="281"/>
      <c r="N252" s="282"/>
      <c r="O252" s="282"/>
      <c r="P252" s="282"/>
      <c r="Q252" s="282"/>
      <c r="R252" s="282"/>
      <c r="S252" s="282"/>
      <c r="T252" s="28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84" t="s">
        <v>176</v>
      </c>
      <c r="AU252" s="284" t="s">
        <v>88</v>
      </c>
      <c r="AV252" s="13" t="s">
        <v>88</v>
      </c>
      <c r="AW252" s="13" t="s">
        <v>34</v>
      </c>
      <c r="AX252" s="13" t="s">
        <v>78</v>
      </c>
      <c r="AY252" s="284" t="s">
        <v>168</v>
      </c>
    </row>
    <row r="253" s="13" customFormat="1">
      <c r="A253" s="13"/>
      <c r="B253" s="273"/>
      <c r="C253" s="274"/>
      <c r="D253" s="275" t="s">
        <v>176</v>
      </c>
      <c r="E253" s="276" t="s">
        <v>1</v>
      </c>
      <c r="F253" s="277" t="s">
        <v>319</v>
      </c>
      <c r="G253" s="274"/>
      <c r="H253" s="278">
        <v>1.425</v>
      </c>
      <c r="I253" s="279"/>
      <c r="J253" s="274"/>
      <c r="K253" s="274"/>
      <c r="L253" s="280"/>
      <c r="M253" s="281"/>
      <c r="N253" s="282"/>
      <c r="O253" s="282"/>
      <c r="P253" s="282"/>
      <c r="Q253" s="282"/>
      <c r="R253" s="282"/>
      <c r="S253" s="282"/>
      <c r="T253" s="28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84" t="s">
        <v>176</v>
      </c>
      <c r="AU253" s="284" t="s">
        <v>88</v>
      </c>
      <c r="AV253" s="13" t="s">
        <v>88</v>
      </c>
      <c r="AW253" s="13" t="s">
        <v>34</v>
      </c>
      <c r="AX253" s="13" t="s">
        <v>78</v>
      </c>
      <c r="AY253" s="284" t="s">
        <v>168</v>
      </c>
    </row>
    <row r="254" s="13" customFormat="1">
      <c r="A254" s="13"/>
      <c r="B254" s="273"/>
      <c r="C254" s="274"/>
      <c r="D254" s="275" t="s">
        <v>176</v>
      </c>
      <c r="E254" s="276" t="s">
        <v>1</v>
      </c>
      <c r="F254" s="277" t="s">
        <v>320</v>
      </c>
      <c r="G254" s="274"/>
      <c r="H254" s="278">
        <v>1.629</v>
      </c>
      <c r="I254" s="279"/>
      <c r="J254" s="274"/>
      <c r="K254" s="274"/>
      <c r="L254" s="280"/>
      <c r="M254" s="281"/>
      <c r="N254" s="282"/>
      <c r="O254" s="282"/>
      <c r="P254" s="282"/>
      <c r="Q254" s="282"/>
      <c r="R254" s="282"/>
      <c r="S254" s="282"/>
      <c r="T254" s="28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84" t="s">
        <v>176</v>
      </c>
      <c r="AU254" s="284" t="s">
        <v>88</v>
      </c>
      <c r="AV254" s="13" t="s">
        <v>88</v>
      </c>
      <c r="AW254" s="13" t="s">
        <v>34</v>
      </c>
      <c r="AX254" s="13" t="s">
        <v>78</v>
      </c>
      <c r="AY254" s="284" t="s">
        <v>168</v>
      </c>
    </row>
    <row r="255" s="13" customFormat="1">
      <c r="A255" s="13"/>
      <c r="B255" s="273"/>
      <c r="C255" s="274"/>
      <c r="D255" s="275" t="s">
        <v>176</v>
      </c>
      <c r="E255" s="276" t="s">
        <v>1</v>
      </c>
      <c r="F255" s="277" t="s">
        <v>321</v>
      </c>
      <c r="G255" s="274"/>
      <c r="H255" s="278">
        <v>1.9219999999999999</v>
      </c>
      <c r="I255" s="279"/>
      <c r="J255" s="274"/>
      <c r="K255" s="274"/>
      <c r="L255" s="280"/>
      <c r="M255" s="281"/>
      <c r="N255" s="282"/>
      <c r="O255" s="282"/>
      <c r="P255" s="282"/>
      <c r="Q255" s="282"/>
      <c r="R255" s="282"/>
      <c r="S255" s="282"/>
      <c r="T255" s="28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84" t="s">
        <v>176</v>
      </c>
      <c r="AU255" s="284" t="s">
        <v>88</v>
      </c>
      <c r="AV255" s="13" t="s">
        <v>88</v>
      </c>
      <c r="AW255" s="13" t="s">
        <v>34</v>
      </c>
      <c r="AX255" s="13" t="s">
        <v>78</v>
      </c>
      <c r="AY255" s="284" t="s">
        <v>168</v>
      </c>
    </row>
    <row r="256" s="13" customFormat="1">
      <c r="A256" s="13"/>
      <c r="B256" s="273"/>
      <c r="C256" s="274"/>
      <c r="D256" s="275" t="s">
        <v>176</v>
      </c>
      <c r="E256" s="276" t="s">
        <v>1</v>
      </c>
      <c r="F256" s="277" t="s">
        <v>322</v>
      </c>
      <c r="G256" s="274"/>
      <c r="H256" s="278">
        <v>2.0249999999999999</v>
      </c>
      <c r="I256" s="279"/>
      <c r="J256" s="274"/>
      <c r="K256" s="274"/>
      <c r="L256" s="280"/>
      <c r="M256" s="281"/>
      <c r="N256" s="282"/>
      <c r="O256" s="282"/>
      <c r="P256" s="282"/>
      <c r="Q256" s="282"/>
      <c r="R256" s="282"/>
      <c r="S256" s="282"/>
      <c r="T256" s="28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84" t="s">
        <v>176</v>
      </c>
      <c r="AU256" s="284" t="s">
        <v>88</v>
      </c>
      <c r="AV256" s="13" t="s">
        <v>88</v>
      </c>
      <c r="AW256" s="13" t="s">
        <v>34</v>
      </c>
      <c r="AX256" s="13" t="s">
        <v>78</v>
      </c>
      <c r="AY256" s="284" t="s">
        <v>168</v>
      </c>
    </row>
    <row r="257" s="16" customFormat="1">
      <c r="A257" s="16"/>
      <c r="B257" s="306"/>
      <c r="C257" s="307"/>
      <c r="D257" s="275" t="s">
        <v>176</v>
      </c>
      <c r="E257" s="308" t="s">
        <v>1</v>
      </c>
      <c r="F257" s="309" t="s">
        <v>235</v>
      </c>
      <c r="G257" s="307"/>
      <c r="H257" s="310">
        <v>29.233000000000004</v>
      </c>
      <c r="I257" s="311"/>
      <c r="J257" s="307"/>
      <c r="K257" s="307"/>
      <c r="L257" s="312"/>
      <c r="M257" s="313"/>
      <c r="N257" s="314"/>
      <c r="O257" s="314"/>
      <c r="P257" s="314"/>
      <c r="Q257" s="314"/>
      <c r="R257" s="314"/>
      <c r="S257" s="314"/>
      <c r="T257" s="315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16" t="s">
        <v>176</v>
      </c>
      <c r="AU257" s="316" t="s">
        <v>88</v>
      </c>
      <c r="AV257" s="16" t="s">
        <v>187</v>
      </c>
      <c r="AW257" s="16" t="s">
        <v>34</v>
      </c>
      <c r="AX257" s="16" t="s">
        <v>78</v>
      </c>
      <c r="AY257" s="316" t="s">
        <v>168</v>
      </c>
    </row>
    <row r="258" s="14" customFormat="1">
      <c r="A258" s="14"/>
      <c r="B258" s="285"/>
      <c r="C258" s="286"/>
      <c r="D258" s="275" t="s">
        <v>176</v>
      </c>
      <c r="E258" s="287" t="s">
        <v>1</v>
      </c>
      <c r="F258" s="288" t="s">
        <v>178</v>
      </c>
      <c r="G258" s="286"/>
      <c r="H258" s="289">
        <v>33.142000000000003</v>
      </c>
      <c r="I258" s="290"/>
      <c r="J258" s="286"/>
      <c r="K258" s="286"/>
      <c r="L258" s="291"/>
      <c r="M258" s="292"/>
      <c r="N258" s="293"/>
      <c r="O258" s="293"/>
      <c r="P258" s="293"/>
      <c r="Q258" s="293"/>
      <c r="R258" s="293"/>
      <c r="S258" s="293"/>
      <c r="T258" s="29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95" t="s">
        <v>176</v>
      </c>
      <c r="AU258" s="295" t="s">
        <v>88</v>
      </c>
      <c r="AV258" s="14" t="s">
        <v>174</v>
      </c>
      <c r="AW258" s="14" t="s">
        <v>34</v>
      </c>
      <c r="AX258" s="14" t="s">
        <v>86</v>
      </c>
      <c r="AY258" s="295" t="s">
        <v>168</v>
      </c>
    </row>
    <row r="259" s="2" customFormat="1" ht="16.5" customHeight="1">
      <c r="A259" s="39"/>
      <c r="B259" s="40"/>
      <c r="C259" s="259" t="s">
        <v>323</v>
      </c>
      <c r="D259" s="259" t="s">
        <v>170</v>
      </c>
      <c r="E259" s="260" t="s">
        <v>324</v>
      </c>
      <c r="F259" s="261" t="s">
        <v>325</v>
      </c>
      <c r="G259" s="262" t="s">
        <v>210</v>
      </c>
      <c r="H259" s="263">
        <v>10.1</v>
      </c>
      <c r="I259" s="264"/>
      <c r="J259" s="265">
        <f>ROUND(I259*H259,2)</f>
        <v>0</v>
      </c>
      <c r="K259" s="266"/>
      <c r="L259" s="45"/>
      <c r="M259" s="267" t="s">
        <v>1</v>
      </c>
      <c r="N259" s="268" t="s">
        <v>43</v>
      </c>
      <c r="O259" s="92"/>
      <c r="P259" s="269">
        <f>O259*H259</f>
        <v>0</v>
      </c>
      <c r="Q259" s="269">
        <v>0.15414</v>
      </c>
      <c r="R259" s="269">
        <f>Q259*H259</f>
        <v>1.5568139999999999</v>
      </c>
      <c r="S259" s="269">
        <v>0</v>
      </c>
      <c r="T259" s="27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71" t="s">
        <v>174</v>
      </c>
      <c r="AT259" s="271" t="s">
        <v>170</v>
      </c>
      <c r="AU259" s="271" t="s">
        <v>88</v>
      </c>
      <c r="AY259" s="18" t="s">
        <v>168</v>
      </c>
      <c r="BE259" s="272">
        <f>IF(N259="základní",J259,0)</f>
        <v>0</v>
      </c>
      <c r="BF259" s="272">
        <f>IF(N259="snížená",J259,0)</f>
        <v>0</v>
      </c>
      <c r="BG259" s="272">
        <f>IF(N259="zákl. přenesená",J259,0)</f>
        <v>0</v>
      </c>
      <c r="BH259" s="272">
        <f>IF(N259="sníž. přenesená",J259,0)</f>
        <v>0</v>
      </c>
      <c r="BI259" s="272">
        <f>IF(N259="nulová",J259,0)</f>
        <v>0</v>
      </c>
      <c r="BJ259" s="18" t="s">
        <v>86</v>
      </c>
      <c r="BK259" s="272">
        <f>ROUND(I259*H259,2)</f>
        <v>0</v>
      </c>
      <c r="BL259" s="18" t="s">
        <v>174</v>
      </c>
      <c r="BM259" s="271" t="s">
        <v>326</v>
      </c>
    </row>
    <row r="260" s="13" customFormat="1">
      <c r="A260" s="13"/>
      <c r="B260" s="273"/>
      <c r="C260" s="274"/>
      <c r="D260" s="275" t="s">
        <v>176</v>
      </c>
      <c r="E260" s="276" t="s">
        <v>1</v>
      </c>
      <c r="F260" s="277" t="s">
        <v>327</v>
      </c>
      <c r="G260" s="274"/>
      <c r="H260" s="278">
        <v>1.7</v>
      </c>
      <c r="I260" s="279"/>
      <c r="J260" s="274"/>
      <c r="K260" s="274"/>
      <c r="L260" s="280"/>
      <c r="M260" s="281"/>
      <c r="N260" s="282"/>
      <c r="O260" s="282"/>
      <c r="P260" s="282"/>
      <c r="Q260" s="282"/>
      <c r="R260" s="282"/>
      <c r="S260" s="282"/>
      <c r="T260" s="28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84" t="s">
        <v>176</v>
      </c>
      <c r="AU260" s="284" t="s">
        <v>88</v>
      </c>
      <c r="AV260" s="13" t="s">
        <v>88</v>
      </c>
      <c r="AW260" s="13" t="s">
        <v>34</v>
      </c>
      <c r="AX260" s="13" t="s">
        <v>78</v>
      </c>
      <c r="AY260" s="284" t="s">
        <v>168</v>
      </c>
    </row>
    <row r="261" s="13" customFormat="1">
      <c r="A261" s="13"/>
      <c r="B261" s="273"/>
      <c r="C261" s="274"/>
      <c r="D261" s="275" t="s">
        <v>176</v>
      </c>
      <c r="E261" s="276" t="s">
        <v>1</v>
      </c>
      <c r="F261" s="277" t="s">
        <v>328</v>
      </c>
      <c r="G261" s="274"/>
      <c r="H261" s="278">
        <v>8.4000000000000004</v>
      </c>
      <c r="I261" s="279"/>
      <c r="J261" s="274"/>
      <c r="K261" s="274"/>
      <c r="L261" s="280"/>
      <c r="M261" s="281"/>
      <c r="N261" s="282"/>
      <c r="O261" s="282"/>
      <c r="P261" s="282"/>
      <c r="Q261" s="282"/>
      <c r="R261" s="282"/>
      <c r="S261" s="282"/>
      <c r="T261" s="28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84" t="s">
        <v>176</v>
      </c>
      <c r="AU261" s="284" t="s">
        <v>88</v>
      </c>
      <c r="AV261" s="13" t="s">
        <v>88</v>
      </c>
      <c r="AW261" s="13" t="s">
        <v>34</v>
      </c>
      <c r="AX261" s="13" t="s">
        <v>78</v>
      </c>
      <c r="AY261" s="284" t="s">
        <v>168</v>
      </c>
    </row>
    <row r="262" s="14" customFormat="1">
      <c r="A262" s="14"/>
      <c r="B262" s="285"/>
      <c r="C262" s="286"/>
      <c r="D262" s="275" t="s">
        <v>176</v>
      </c>
      <c r="E262" s="287" t="s">
        <v>1</v>
      </c>
      <c r="F262" s="288" t="s">
        <v>178</v>
      </c>
      <c r="G262" s="286"/>
      <c r="H262" s="289">
        <v>10.1</v>
      </c>
      <c r="I262" s="290"/>
      <c r="J262" s="286"/>
      <c r="K262" s="286"/>
      <c r="L262" s="291"/>
      <c r="M262" s="292"/>
      <c r="N262" s="293"/>
      <c r="O262" s="293"/>
      <c r="P262" s="293"/>
      <c r="Q262" s="293"/>
      <c r="R262" s="293"/>
      <c r="S262" s="293"/>
      <c r="T262" s="29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95" t="s">
        <v>176</v>
      </c>
      <c r="AU262" s="295" t="s">
        <v>88</v>
      </c>
      <c r="AV262" s="14" t="s">
        <v>174</v>
      </c>
      <c r="AW262" s="14" t="s">
        <v>34</v>
      </c>
      <c r="AX262" s="14" t="s">
        <v>86</v>
      </c>
      <c r="AY262" s="295" t="s">
        <v>168</v>
      </c>
    </row>
    <row r="263" s="12" customFormat="1" ht="22.8" customHeight="1">
      <c r="A263" s="12"/>
      <c r="B263" s="243"/>
      <c r="C263" s="244"/>
      <c r="D263" s="245" t="s">
        <v>77</v>
      </c>
      <c r="E263" s="257" t="s">
        <v>174</v>
      </c>
      <c r="F263" s="257" t="s">
        <v>329</v>
      </c>
      <c r="G263" s="244"/>
      <c r="H263" s="244"/>
      <c r="I263" s="247"/>
      <c r="J263" s="258">
        <f>BK263</f>
        <v>0</v>
      </c>
      <c r="K263" s="244"/>
      <c r="L263" s="249"/>
      <c r="M263" s="250"/>
      <c r="N263" s="251"/>
      <c r="O263" s="251"/>
      <c r="P263" s="252">
        <f>SUM(P264:P293)</f>
        <v>0</v>
      </c>
      <c r="Q263" s="251"/>
      <c r="R263" s="252">
        <f>SUM(R264:R293)</f>
        <v>18.756606730000001</v>
      </c>
      <c r="S263" s="251"/>
      <c r="T263" s="253">
        <f>SUM(T264:T293)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54" t="s">
        <v>86</v>
      </c>
      <c r="AT263" s="255" t="s">
        <v>77</v>
      </c>
      <c r="AU263" s="255" t="s">
        <v>86</v>
      </c>
      <c r="AY263" s="254" t="s">
        <v>168</v>
      </c>
      <c r="BK263" s="256">
        <f>SUM(BK264:BK293)</f>
        <v>0</v>
      </c>
    </row>
    <row r="264" s="2" customFormat="1" ht="16.5" customHeight="1">
      <c r="A264" s="39"/>
      <c r="B264" s="40"/>
      <c r="C264" s="259" t="s">
        <v>330</v>
      </c>
      <c r="D264" s="259" t="s">
        <v>170</v>
      </c>
      <c r="E264" s="260" t="s">
        <v>331</v>
      </c>
      <c r="F264" s="261" t="s">
        <v>332</v>
      </c>
      <c r="G264" s="262" t="s">
        <v>173</v>
      </c>
      <c r="H264" s="263">
        <v>2.8090000000000002</v>
      </c>
      <c r="I264" s="264"/>
      <c r="J264" s="265">
        <f>ROUND(I264*H264,2)</f>
        <v>0</v>
      </c>
      <c r="K264" s="266"/>
      <c r="L264" s="45"/>
      <c r="M264" s="267" t="s">
        <v>1</v>
      </c>
      <c r="N264" s="268" t="s">
        <v>43</v>
      </c>
      <c r="O264" s="92"/>
      <c r="P264" s="269">
        <f>O264*H264</f>
        <v>0</v>
      </c>
      <c r="Q264" s="269">
        <v>2.45343</v>
      </c>
      <c r="R264" s="269">
        <f>Q264*H264</f>
        <v>6.8916848700000006</v>
      </c>
      <c r="S264" s="269">
        <v>0</v>
      </c>
      <c r="T264" s="27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71" t="s">
        <v>174</v>
      </c>
      <c r="AT264" s="271" t="s">
        <v>170</v>
      </c>
      <c r="AU264" s="271" t="s">
        <v>88</v>
      </c>
      <c r="AY264" s="18" t="s">
        <v>168</v>
      </c>
      <c r="BE264" s="272">
        <f>IF(N264="základní",J264,0)</f>
        <v>0</v>
      </c>
      <c r="BF264" s="272">
        <f>IF(N264="snížená",J264,0)</f>
        <v>0</v>
      </c>
      <c r="BG264" s="272">
        <f>IF(N264="zákl. přenesená",J264,0)</f>
        <v>0</v>
      </c>
      <c r="BH264" s="272">
        <f>IF(N264="sníž. přenesená",J264,0)</f>
        <v>0</v>
      </c>
      <c r="BI264" s="272">
        <f>IF(N264="nulová",J264,0)</f>
        <v>0</v>
      </c>
      <c r="BJ264" s="18" t="s">
        <v>86</v>
      </c>
      <c r="BK264" s="272">
        <f>ROUND(I264*H264,2)</f>
        <v>0</v>
      </c>
      <c r="BL264" s="18" t="s">
        <v>174</v>
      </c>
      <c r="BM264" s="271" t="s">
        <v>333</v>
      </c>
    </row>
    <row r="265" s="13" customFormat="1">
      <c r="A265" s="13"/>
      <c r="B265" s="273"/>
      <c r="C265" s="274"/>
      <c r="D265" s="275" t="s">
        <v>176</v>
      </c>
      <c r="E265" s="276" t="s">
        <v>1</v>
      </c>
      <c r="F265" s="277" t="s">
        <v>334</v>
      </c>
      <c r="G265" s="274"/>
      <c r="H265" s="278">
        <v>2.8090000000000002</v>
      </c>
      <c r="I265" s="279"/>
      <c r="J265" s="274"/>
      <c r="K265" s="274"/>
      <c r="L265" s="280"/>
      <c r="M265" s="281"/>
      <c r="N265" s="282"/>
      <c r="O265" s="282"/>
      <c r="P265" s="282"/>
      <c r="Q265" s="282"/>
      <c r="R265" s="282"/>
      <c r="S265" s="282"/>
      <c r="T265" s="28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84" t="s">
        <v>176</v>
      </c>
      <c r="AU265" s="284" t="s">
        <v>88</v>
      </c>
      <c r="AV265" s="13" t="s">
        <v>88</v>
      </c>
      <c r="AW265" s="13" t="s">
        <v>34</v>
      </c>
      <c r="AX265" s="13" t="s">
        <v>78</v>
      </c>
      <c r="AY265" s="284" t="s">
        <v>168</v>
      </c>
    </row>
    <row r="266" s="14" customFormat="1">
      <c r="A266" s="14"/>
      <c r="B266" s="285"/>
      <c r="C266" s="286"/>
      <c r="D266" s="275" t="s">
        <v>176</v>
      </c>
      <c r="E266" s="287" t="s">
        <v>1</v>
      </c>
      <c r="F266" s="288" t="s">
        <v>178</v>
      </c>
      <c r="G266" s="286"/>
      <c r="H266" s="289">
        <v>2.8090000000000002</v>
      </c>
      <c r="I266" s="290"/>
      <c r="J266" s="286"/>
      <c r="K266" s="286"/>
      <c r="L266" s="291"/>
      <c r="M266" s="292"/>
      <c r="N266" s="293"/>
      <c r="O266" s="293"/>
      <c r="P266" s="293"/>
      <c r="Q266" s="293"/>
      <c r="R266" s="293"/>
      <c r="S266" s="293"/>
      <c r="T266" s="29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95" t="s">
        <v>176</v>
      </c>
      <c r="AU266" s="295" t="s">
        <v>88</v>
      </c>
      <c r="AV266" s="14" t="s">
        <v>174</v>
      </c>
      <c r="AW266" s="14" t="s">
        <v>34</v>
      </c>
      <c r="AX266" s="14" t="s">
        <v>86</v>
      </c>
      <c r="AY266" s="295" t="s">
        <v>168</v>
      </c>
    </row>
    <row r="267" s="2" customFormat="1" ht="21.75" customHeight="1">
      <c r="A267" s="39"/>
      <c r="B267" s="40"/>
      <c r="C267" s="259" t="s">
        <v>335</v>
      </c>
      <c r="D267" s="259" t="s">
        <v>170</v>
      </c>
      <c r="E267" s="260" t="s">
        <v>336</v>
      </c>
      <c r="F267" s="261" t="s">
        <v>337</v>
      </c>
      <c r="G267" s="262" t="s">
        <v>210</v>
      </c>
      <c r="H267" s="263">
        <v>28.09</v>
      </c>
      <c r="I267" s="264"/>
      <c r="J267" s="265">
        <f>ROUND(I267*H267,2)</f>
        <v>0</v>
      </c>
      <c r="K267" s="266"/>
      <c r="L267" s="45"/>
      <c r="M267" s="267" t="s">
        <v>1</v>
      </c>
      <c r="N267" s="268" t="s">
        <v>43</v>
      </c>
      <c r="O267" s="92"/>
      <c r="P267" s="269">
        <f>O267*H267</f>
        <v>0</v>
      </c>
      <c r="Q267" s="269">
        <v>0.00958</v>
      </c>
      <c r="R267" s="269">
        <f>Q267*H267</f>
        <v>0.26910220000000001</v>
      </c>
      <c r="S267" s="269">
        <v>0</v>
      </c>
      <c r="T267" s="27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71" t="s">
        <v>174</v>
      </c>
      <c r="AT267" s="271" t="s">
        <v>170</v>
      </c>
      <c r="AU267" s="271" t="s">
        <v>88</v>
      </c>
      <c r="AY267" s="18" t="s">
        <v>168</v>
      </c>
      <c r="BE267" s="272">
        <f>IF(N267="základní",J267,0)</f>
        <v>0</v>
      </c>
      <c r="BF267" s="272">
        <f>IF(N267="snížená",J267,0)</f>
        <v>0</v>
      </c>
      <c r="BG267" s="272">
        <f>IF(N267="zákl. přenesená",J267,0)</f>
        <v>0</v>
      </c>
      <c r="BH267" s="272">
        <f>IF(N267="sníž. přenesená",J267,0)</f>
        <v>0</v>
      </c>
      <c r="BI267" s="272">
        <f>IF(N267="nulová",J267,0)</f>
        <v>0</v>
      </c>
      <c r="BJ267" s="18" t="s">
        <v>86</v>
      </c>
      <c r="BK267" s="272">
        <f>ROUND(I267*H267,2)</f>
        <v>0</v>
      </c>
      <c r="BL267" s="18" t="s">
        <v>174</v>
      </c>
      <c r="BM267" s="271" t="s">
        <v>338</v>
      </c>
    </row>
    <row r="268" s="13" customFormat="1">
      <c r="A268" s="13"/>
      <c r="B268" s="273"/>
      <c r="C268" s="274"/>
      <c r="D268" s="275" t="s">
        <v>176</v>
      </c>
      <c r="E268" s="276" t="s">
        <v>1</v>
      </c>
      <c r="F268" s="277" t="s">
        <v>339</v>
      </c>
      <c r="G268" s="274"/>
      <c r="H268" s="278">
        <v>28.09</v>
      </c>
      <c r="I268" s="279"/>
      <c r="J268" s="274"/>
      <c r="K268" s="274"/>
      <c r="L268" s="280"/>
      <c r="M268" s="281"/>
      <c r="N268" s="282"/>
      <c r="O268" s="282"/>
      <c r="P268" s="282"/>
      <c r="Q268" s="282"/>
      <c r="R268" s="282"/>
      <c r="S268" s="282"/>
      <c r="T268" s="28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84" t="s">
        <v>176</v>
      </c>
      <c r="AU268" s="284" t="s">
        <v>88</v>
      </c>
      <c r="AV268" s="13" t="s">
        <v>88</v>
      </c>
      <c r="AW268" s="13" t="s">
        <v>34</v>
      </c>
      <c r="AX268" s="13" t="s">
        <v>86</v>
      </c>
      <c r="AY268" s="284" t="s">
        <v>168</v>
      </c>
    </row>
    <row r="269" s="2" customFormat="1" ht="16.5" customHeight="1">
      <c r="A269" s="39"/>
      <c r="B269" s="40"/>
      <c r="C269" s="259" t="s">
        <v>340</v>
      </c>
      <c r="D269" s="259" t="s">
        <v>170</v>
      </c>
      <c r="E269" s="260" t="s">
        <v>341</v>
      </c>
      <c r="F269" s="261" t="s">
        <v>342</v>
      </c>
      <c r="G269" s="262" t="s">
        <v>221</v>
      </c>
      <c r="H269" s="263">
        <v>0.55000000000000004</v>
      </c>
      <c r="I269" s="264"/>
      <c r="J269" s="265">
        <f>ROUND(I269*H269,2)</f>
        <v>0</v>
      </c>
      <c r="K269" s="266"/>
      <c r="L269" s="45"/>
      <c r="M269" s="267" t="s">
        <v>1</v>
      </c>
      <c r="N269" s="268" t="s">
        <v>43</v>
      </c>
      <c r="O269" s="92"/>
      <c r="P269" s="269">
        <f>O269*H269</f>
        <v>0</v>
      </c>
      <c r="Q269" s="269">
        <v>1.0551600000000001</v>
      </c>
      <c r="R269" s="269">
        <f>Q269*H269</f>
        <v>0.58033800000000013</v>
      </c>
      <c r="S269" s="269">
        <v>0</v>
      </c>
      <c r="T269" s="27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71" t="s">
        <v>174</v>
      </c>
      <c r="AT269" s="271" t="s">
        <v>170</v>
      </c>
      <c r="AU269" s="271" t="s">
        <v>88</v>
      </c>
      <c r="AY269" s="18" t="s">
        <v>168</v>
      </c>
      <c r="BE269" s="272">
        <f>IF(N269="základní",J269,0)</f>
        <v>0</v>
      </c>
      <c r="BF269" s="272">
        <f>IF(N269="snížená",J269,0)</f>
        <v>0</v>
      </c>
      <c r="BG269" s="272">
        <f>IF(N269="zákl. přenesená",J269,0)</f>
        <v>0</v>
      </c>
      <c r="BH269" s="272">
        <f>IF(N269="sníž. přenesená",J269,0)</f>
        <v>0</v>
      </c>
      <c r="BI269" s="272">
        <f>IF(N269="nulová",J269,0)</f>
        <v>0</v>
      </c>
      <c r="BJ269" s="18" t="s">
        <v>86</v>
      </c>
      <c r="BK269" s="272">
        <f>ROUND(I269*H269,2)</f>
        <v>0</v>
      </c>
      <c r="BL269" s="18" t="s">
        <v>174</v>
      </c>
      <c r="BM269" s="271" t="s">
        <v>343</v>
      </c>
    </row>
    <row r="270" s="13" customFormat="1">
      <c r="A270" s="13"/>
      <c r="B270" s="273"/>
      <c r="C270" s="274"/>
      <c r="D270" s="275" t="s">
        <v>176</v>
      </c>
      <c r="E270" s="276" t="s">
        <v>1</v>
      </c>
      <c r="F270" s="277" t="s">
        <v>344</v>
      </c>
      <c r="G270" s="274"/>
      <c r="H270" s="278">
        <v>0.55000000000000004</v>
      </c>
      <c r="I270" s="279"/>
      <c r="J270" s="274"/>
      <c r="K270" s="274"/>
      <c r="L270" s="280"/>
      <c r="M270" s="281"/>
      <c r="N270" s="282"/>
      <c r="O270" s="282"/>
      <c r="P270" s="282"/>
      <c r="Q270" s="282"/>
      <c r="R270" s="282"/>
      <c r="S270" s="282"/>
      <c r="T270" s="28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84" t="s">
        <v>176</v>
      </c>
      <c r="AU270" s="284" t="s">
        <v>88</v>
      </c>
      <c r="AV270" s="13" t="s">
        <v>88</v>
      </c>
      <c r="AW270" s="13" t="s">
        <v>34</v>
      </c>
      <c r="AX270" s="13" t="s">
        <v>86</v>
      </c>
      <c r="AY270" s="284" t="s">
        <v>168</v>
      </c>
    </row>
    <row r="271" s="2" customFormat="1" ht="16.5" customHeight="1">
      <c r="A271" s="39"/>
      <c r="B271" s="40"/>
      <c r="C271" s="259" t="s">
        <v>345</v>
      </c>
      <c r="D271" s="259" t="s">
        <v>170</v>
      </c>
      <c r="E271" s="260" t="s">
        <v>346</v>
      </c>
      <c r="F271" s="261" t="s">
        <v>347</v>
      </c>
      <c r="G271" s="262" t="s">
        <v>221</v>
      </c>
      <c r="H271" s="263">
        <v>0.056000000000000001</v>
      </c>
      <c r="I271" s="264"/>
      <c r="J271" s="265">
        <f>ROUND(I271*H271,2)</f>
        <v>0</v>
      </c>
      <c r="K271" s="266"/>
      <c r="L271" s="45"/>
      <c r="M271" s="267" t="s">
        <v>1</v>
      </c>
      <c r="N271" s="268" t="s">
        <v>43</v>
      </c>
      <c r="O271" s="92"/>
      <c r="P271" s="269">
        <f>O271*H271</f>
        <v>0</v>
      </c>
      <c r="Q271" s="269">
        <v>1.0525899999999999</v>
      </c>
      <c r="R271" s="269">
        <f>Q271*H271</f>
        <v>0.058945039999999997</v>
      </c>
      <c r="S271" s="269">
        <v>0</v>
      </c>
      <c r="T271" s="27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71" t="s">
        <v>174</v>
      </c>
      <c r="AT271" s="271" t="s">
        <v>170</v>
      </c>
      <c r="AU271" s="271" t="s">
        <v>88</v>
      </c>
      <c r="AY271" s="18" t="s">
        <v>168</v>
      </c>
      <c r="BE271" s="272">
        <f>IF(N271="základní",J271,0)</f>
        <v>0</v>
      </c>
      <c r="BF271" s="272">
        <f>IF(N271="snížená",J271,0)</f>
        <v>0</v>
      </c>
      <c r="BG271" s="272">
        <f>IF(N271="zákl. přenesená",J271,0)</f>
        <v>0</v>
      </c>
      <c r="BH271" s="272">
        <f>IF(N271="sníž. přenesená",J271,0)</f>
        <v>0</v>
      </c>
      <c r="BI271" s="272">
        <f>IF(N271="nulová",J271,0)</f>
        <v>0</v>
      </c>
      <c r="BJ271" s="18" t="s">
        <v>86</v>
      </c>
      <c r="BK271" s="272">
        <f>ROUND(I271*H271,2)</f>
        <v>0</v>
      </c>
      <c r="BL271" s="18" t="s">
        <v>174</v>
      </c>
      <c r="BM271" s="271" t="s">
        <v>348</v>
      </c>
    </row>
    <row r="272" s="13" customFormat="1">
      <c r="A272" s="13"/>
      <c r="B272" s="273"/>
      <c r="C272" s="274"/>
      <c r="D272" s="275" t="s">
        <v>176</v>
      </c>
      <c r="E272" s="276" t="s">
        <v>1</v>
      </c>
      <c r="F272" s="277" t="s">
        <v>349</v>
      </c>
      <c r="G272" s="274"/>
      <c r="H272" s="278">
        <v>0.056000000000000001</v>
      </c>
      <c r="I272" s="279"/>
      <c r="J272" s="274"/>
      <c r="K272" s="274"/>
      <c r="L272" s="280"/>
      <c r="M272" s="281"/>
      <c r="N272" s="282"/>
      <c r="O272" s="282"/>
      <c r="P272" s="282"/>
      <c r="Q272" s="282"/>
      <c r="R272" s="282"/>
      <c r="S272" s="282"/>
      <c r="T272" s="28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84" t="s">
        <v>176</v>
      </c>
      <c r="AU272" s="284" t="s">
        <v>88</v>
      </c>
      <c r="AV272" s="13" t="s">
        <v>88</v>
      </c>
      <c r="AW272" s="13" t="s">
        <v>34</v>
      </c>
      <c r="AX272" s="13" t="s">
        <v>86</v>
      </c>
      <c r="AY272" s="284" t="s">
        <v>168</v>
      </c>
    </row>
    <row r="273" s="2" customFormat="1" ht="16.5" customHeight="1">
      <c r="A273" s="39"/>
      <c r="B273" s="40"/>
      <c r="C273" s="259" t="s">
        <v>350</v>
      </c>
      <c r="D273" s="259" t="s">
        <v>170</v>
      </c>
      <c r="E273" s="260" t="s">
        <v>351</v>
      </c>
      <c r="F273" s="261" t="s">
        <v>352</v>
      </c>
      <c r="G273" s="262" t="s">
        <v>221</v>
      </c>
      <c r="H273" s="263">
        <v>1.107</v>
      </c>
      <c r="I273" s="264"/>
      <c r="J273" s="265">
        <f>ROUND(I273*H273,2)</f>
        <v>0</v>
      </c>
      <c r="K273" s="266"/>
      <c r="L273" s="45"/>
      <c r="M273" s="267" t="s">
        <v>1</v>
      </c>
      <c r="N273" s="268" t="s">
        <v>43</v>
      </c>
      <c r="O273" s="92"/>
      <c r="P273" s="269">
        <f>O273*H273</f>
        <v>0</v>
      </c>
      <c r="Q273" s="269">
        <v>0</v>
      </c>
      <c r="R273" s="269">
        <f>Q273*H273</f>
        <v>0</v>
      </c>
      <c r="S273" s="269">
        <v>0</v>
      </c>
      <c r="T273" s="27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71" t="s">
        <v>174</v>
      </c>
      <c r="AT273" s="271" t="s">
        <v>170</v>
      </c>
      <c r="AU273" s="271" t="s">
        <v>88</v>
      </c>
      <c r="AY273" s="18" t="s">
        <v>168</v>
      </c>
      <c r="BE273" s="272">
        <f>IF(N273="základní",J273,0)</f>
        <v>0</v>
      </c>
      <c r="BF273" s="272">
        <f>IF(N273="snížená",J273,0)</f>
        <v>0</v>
      </c>
      <c r="BG273" s="272">
        <f>IF(N273="zákl. přenesená",J273,0)</f>
        <v>0</v>
      </c>
      <c r="BH273" s="272">
        <f>IF(N273="sníž. přenesená",J273,0)</f>
        <v>0</v>
      </c>
      <c r="BI273" s="272">
        <f>IF(N273="nulová",J273,0)</f>
        <v>0</v>
      </c>
      <c r="BJ273" s="18" t="s">
        <v>86</v>
      </c>
      <c r="BK273" s="272">
        <f>ROUND(I273*H273,2)</f>
        <v>0</v>
      </c>
      <c r="BL273" s="18" t="s">
        <v>174</v>
      </c>
      <c r="BM273" s="271" t="s">
        <v>353</v>
      </c>
    </row>
    <row r="274" s="13" customFormat="1">
      <c r="A274" s="13"/>
      <c r="B274" s="273"/>
      <c r="C274" s="274"/>
      <c r="D274" s="275" t="s">
        <v>176</v>
      </c>
      <c r="E274" s="276" t="s">
        <v>1</v>
      </c>
      <c r="F274" s="277" t="s">
        <v>354</v>
      </c>
      <c r="G274" s="274"/>
      <c r="H274" s="278">
        <v>1.107</v>
      </c>
      <c r="I274" s="279"/>
      <c r="J274" s="274"/>
      <c r="K274" s="274"/>
      <c r="L274" s="280"/>
      <c r="M274" s="281"/>
      <c r="N274" s="282"/>
      <c r="O274" s="282"/>
      <c r="P274" s="282"/>
      <c r="Q274" s="282"/>
      <c r="R274" s="282"/>
      <c r="S274" s="282"/>
      <c r="T274" s="28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84" t="s">
        <v>176</v>
      </c>
      <c r="AU274" s="284" t="s">
        <v>88</v>
      </c>
      <c r="AV274" s="13" t="s">
        <v>88</v>
      </c>
      <c r="AW274" s="13" t="s">
        <v>34</v>
      </c>
      <c r="AX274" s="13" t="s">
        <v>86</v>
      </c>
      <c r="AY274" s="284" t="s">
        <v>168</v>
      </c>
    </row>
    <row r="275" s="2" customFormat="1" ht="16.5" customHeight="1">
      <c r="A275" s="39"/>
      <c r="B275" s="40"/>
      <c r="C275" s="259" t="s">
        <v>355</v>
      </c>
      <c r="D275" s="259" t="s">
        <v>170</v>
      </c>
      <c r="E275" s="260" t="s">
        <v>356</v>
      </c>
      <c r="F275" s="261" t="s">
        <v>357</v>
      </c>
      <c r="G275" s="262" t="s">
        <v>173</v>
      </c>
      <c r="H275" s="263">
        <v>4.1280000000000001</v>
      </c>
      <c r="I275" s="264"/>
      <c r="J275" s="265">
        <f>ROUND(I275*H275,2)</f>
        <v>0</v>
      </c>
      <c r="K275" s="266"/>
      <c r="L275" s="45"/>
      <c r="M275" s="267" t="s">
        <v>1</v>
      </c>
      <c r="N275" s="268" t="s">
        <v>43</v>
      </c>
      <c r="O275" s="92"/>
      <c r="P275" s="269">
        <f>O275*H275</f>
        <v>0</v>
      </c>
      <c r="Q275" s="269">
        <v>2.4533700000000001</v>
      </c>
      <c r="R275" s="269">
        <f>Q275*H275</f>
        <v>10.12751136</v>
      </c>
      <c r="S275" s="269">
        <v>0</v>
      </c>
      <c r="T275" s="27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71" t="s">
        <v>174</v>
      </c>
      <c r="AT275" s="271" t="s">
        <v>170</v>
      </c>
      <c r="AU275" s="271" t="s">
        <v>88</v>
      </c>
      <c r="AY275" s="18" t="s">
        <v>168</v>
      </c>
      <c r="BE275" s="272">
        <f>IF(N275="základní",J275,0)</f>
        <v>0</v>
      </c>
      <c r="BF275" s="272">
        <f>IF(N275="snížená",J275,0)</f>
        <v>0</v>
      </c>
      <c r="BG275" s="272">
        <f>IF(N275="zákl. přenesená",J275,0)</f>
        <v>0</v>
      </c>
      <c r="BH275" s="272">
        <f>IF(N275="sníž. přenesená",J275,0)</f>
        <v>0</v>
      </c>
      <c r="BI275" s="272">
        <f>IF(N275="nulová",J275,0)</f>
        <v>0</v>
      </c>
      <c r="BJ275" s="18" t="s">
        <v>86</v>
      </c>
      <c r="BK275" s="272">
        <f>ROUND(I275*H275,2)</f>
        <v>0</v>
      </c>
      <c r="BL275" s="18" t="s">
        <v>174</v>
      </c>
      <c r="BM275" s="271" t="s">
        <v>358</v>
      </c>
    </row>
    <row r="276" s="13" customFormat="1">
      <c r="A276" s="13"/>
      <c r="B276" s="273"/>
      <c r="C276" s="274"/>
      <c r="D276" s="275" t="s">
        <v>176</v>
      </c>
      <c r="E276" s="276" t="s">
        <v>1</v>
      </c>
      <c r="F276" s="277" t="s">
        <v>359</v>
      </c>
      <c r="G276" s="274"/>
      <c r="H276" s="278">
        <v>4.1280000000000001</v>
      </c>
      <c r="I276" s="279"/>
      <c r="J276" s="274"/>
      <c r="K276" s="274"/>
      <c r="L276" s="280"/>
      <c r="M276" s="281"/>
      <c r="N276" s="282"/>
      <c r="O276" s="282"/>
      <c r="P276" s="282"/>
      <c r="Q276" s="282"/>
      <c r="R276" s="282"/>
      <c r="S276" s="282"/>
      <c r="T276" s="28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84" t="s">
        <v>176</v>
      </c>
      <c r="AU276" s="284" t="s">
        <v>88</v>
      </c>
      <c r="AV276" s="13" t="s">
        <v>88</v>
      </c>
      <c r="AW276" s="13" t="s">
        <v>34</v>
      </c>
      <c r="AX276" s="13" t="s">
        <v>86</v>
      </c>
      <c r="AY276" s="284" t="s">
        <v>168</v>
      </c>
    </row>
    <row r="277" s="2" customFormat="1" ht="21.75" customHeight="1">
      <c r="A277" s="39"/>
      <c r="B277" s="40"/>
      <c r="C277" s="259" t="s">
        <v>360</v>
      </c>
      <c r="D277" s="259" t="s">
        <v>170</v>
      </c>
      <c r="E277" s="260" t="s">
        <v>361</v>
      </c>
      <c r="F277" s="261" t="s">
        <v>362</v>
      </c>
      <c r="G277" s="262" t="s">
        <v>221</v>
      </c>
      <c r="H277" s="263">
        <v>0.45600000000000002</v>
      </c>
      <c r="I277" s="264"/>
      <c r="J277" s="265">
        <f>ROUND(I277*H277,2)</f>
        <v>0</v>
      </c>
      <c r="K277" s="266"/>
      <c r="L277" s="45"/>
      <c r="M277" s="267" t="s">
        <v>1</v>
      </c>
      <c r="N277" s="268" t="s">
        <v>43</v>
      </c>
      <c r="O277" s="92"/>
      <c r="P277" s="269">
        <f>O277*H277</f>
        <v>0</v>
      </c>
      <c r="Q277" s="269">
        <v>1.03887</v>
      </c>
      <c r="R277" s="269">
        <f>Q277*H277</f>
        <v>0.47372471999999999</v>
      </c>
      <c r="S277" s="269">
        <v>0</v>
      </c>
      <c r="T277" s="27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71" t="s">
        <v>174</v>
      </c>
      <c r="AT277" s="271" t="s">
        <v>170</v>
      </c>
      <c r="AU277" s="271" t="s">
        <v>88</v>
      </c>
      <c r="AY277" s="18" t="s">
        <v>168</v>
      </c>
      <c r="BE277" s="272">
        <f>IF(N277="základní",J277,0)</f>
        <v>0</v>
      </c>
      <c r="BF277" s="272">
        <f>IF(N277="snížená",J277,0)</f>
        <v>0</v>
      </c>
      <c r="BG277" s="272">
        <f>IF(N277="zákl. přenesená",J277,0)</f>
        <v>0</v>
      </c>
      <c r="BH277" s="272">
        <f>IF(N277="sníž. přenesená",J277,0)</f>
        <v>0</v>
      </c>
      <c r="BI277" s="272">
        <f>IF(N277="nulová",J277,0)</f>
        <v>0</v>
      </c>
      <c r="BJ277" s="18" t="s">
        <v>86</v>
      </c>
      <c r="BK277" s="272">
        <f>ROUND(I277*H277,2)</f>
        <v>0</v>
      </c>
      <c r="BL277" s="18" t="s">
        <v>174</v>
      </c>
      <c r="BM277" s="271" t="s">
        <v>363</v>
      </c>
    </row>
    <row r="278" s="13" customFormat="1">
      <c r="A278" s="13"/>
      <c r="B278" s="273"/>
      <c r="C278" s="274"/>
      <c r="D278" s="275" t="s">
        <v>176</v>
      </c>
      <c r="E278" s="276" t="s">
        <v>1</v>
      </c>
      <c r="F278" s="277" t="s">
        <v>364</v>
      </c>
      <c r="G278" s="274"/>
      <c r="H278" s="278">
        <v>0.45600000000000002</v>
      </c>
      <c r="I278" s="279"/>
      <c r="J278" s="274"/>
      <c r="K278" s="274"/>
      <c r="L278" s="280"/>
      <c r="M278" s="281"/>
      <c r="N278" s="282"/>
      <c r="O278" s="282"/>
      <c r="P278" s="282"/>
      <c r="Q278" s="282"/>
      <c r="R278" s="282"/>
      <c r="S278" s="282"/>
      <c r="T278" s="28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84" t="s">
        <v>176</v>
      </c>
      <c r="AU278" s="284" t="s">
        <v>88</v>
      </c>
      <c r="AV278" s="13" t="s">
        <v>88</v>
      </c>
      <c r="AW278" s="13" t="s">
        <v>34</v>
      </c>
      <c r="AX278" s="13" t="s">
        <v>86</v>
      </c>
      <c r="AY278" s="284" t="s">
        <v>168</v>
      </c>
    </row>
    <row r="279" s="2" customFormat="1" ht="21.75" customHeight="1">
      <c r="A279" s="39"/>
      <c r="B279" s="40"/>
      <c r="C279" s="259" t="s">
        <v>365</v>
      </c>
      <c r="D279" s="259" t="s">
        <v>170</v>
      </c>
      <c r="E279" s="260" t="s">
        <v>366</v>
      </c>
      <c r="F279" s="261" t="s">
        <v>367</v>
      </c>
      <c r="G279" s="262" t="s">
        <v>210</v>
      </c>
      <c r="H279" s="263">
        <v>20.649999999999999</v>
      </c>
      <c r="I279" s="264"/>
      <c r="J279" s="265">
        <f>ROUND(I279*H279,2)</f>
        <v>0</v>
      </c>
      <c r="K279" s="266"/>
      <c r="L279" s="45"/>
      <c r="M279" s="267" t="s">
        <v>1</v>
      </c>
      <c r="N279" s="268" t="s">
        <v>43</v>
      </c>
      <c r="O279" s="92"/>
      <c r="P279" s="269">
        <f>O279*H279</f>
        <v>0</v>
      </c>
      <c r="Q279" s="269">
        <v>0.01282</v>
      </c>
      <c r="R279" s="269">
        <f>Q279*H279</f>
        <v>0.264733</v>
      </c>
      <c r="S279" s="269">
        <v>0</v>
      </c>
      <c r="T279" s="27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71" t="s">
        <v>174</v>
      </c>
      <c r="AT279" s="271" t="s">
        <v>170</v>
      </c>
      <c r="AU279" s="271" t="s">
        <v>88</v>
      </c>
      <c r="AY279" s="18" t="s">
        <v>168</v>
      </c>
      <c r="BE279" s="272">
        <f>IF(N279="základní",J279,0)</f>
        <v>0</v>
      </c>
      <c r="BF279" s="272">
        <f>IF(N279="snížená",J279,0)</f>
        <v>0</v>
      </c>
      <c r="BG279" s="272">
        <f>IF(N279="zákl. přenesená",J279,0)</f>
        <v>0</v>
      </c>
      <c r="BH279" s="272">
        <f>IF(N279="sníž. přenesená",J279,0)</f>
        <v>0</v>
      </c>
      <c r="BI279" s="272">
        <f>IF(N279="nulová",J279,0)</f>
        <v>0</v>
      </c>
      <c r="BJ279" s="18" t="s">
        <v>86</v>
      </c>
      <c r="BK279" s="272">
        <f>ROUND(I279*H279,2)</f>
        <v>0</v>
      </c>
      <c r="BL279" s="18" t="s">
        <v>174</v>
      </c>
      <c r="BM279" s="271" t="s">
        <v>368</v>
      </c>
    </row>
    <row r="280" s="13" customFormat="1">
      <c r="A280" s="13"/>
      <c r="B280" s="273"/>
      <c r="C280" s="274"/>
      <c r="D280" s="275" t="s">
        <v>176</v>
      </c>
      <c r="E280" s="276" t="s">
        <v>1</v>
      </c>
      <c r="F280" s="277" t="s">
        <v>369</v>
      </c>
      <c r="G280" s="274"/>
      <c r="H280" s="278">
        <v>11.140000000000001</v>
      </c>
      <c r="I280" s="279"/>
      <c r="J280" s="274"/>
      <c r="K280" s="274"/>
      <c r="L280" s="280"/>
      <c r="M280" s="281"/>
      <c r="N280" s="282"/>
      <c r="O280" s="282"/>
      <c r="P280" s="282"/>
      <c r="Q280" s="282"/>
      <c r="R280" s="282"/>
      <c r="S280" s="282"/>
      <c r="T280" s="28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84" t="s">
        <v>176</v>
      </c>
      <c r="AU280" s="284" t="s">
        <v>88</v>
      </c>
      <c r="AV280" s="13" t="s">
        <v>88</v>
      </c>
      <c r="AW280" s="13" t="s">
        <v>34</v>
      </c>
      <c r="AX280" s="13" t="s">
        <v>78</v>
      </c>
      <c r="AY280" s="284" t="s">
        <v>168</v>
      </c>
    </row>
    <row r="281" s="13" customFormat="1">
      <c r="A281" s="13"/>
      <c r="B281" s="273"/>
      <c r="C281" s="274"/>
      <c r="D281" s="275" t="s">
        <v>176</v>
      </c>
      <c r="E281" s="276" t="s">
        <v>1</v>
      </c>
      <c r="F281" s="277" t="s">
        <v>370</v>
      </c>
      <c r="G281" s="274"/>
      <c r="H281" s="278">
        <v>3.2400000000000002</v>
      </c>
      <c r="I281" s="279"/>
      <c r="J281" s="274"/>
      <c r="K281" s="274"/>
      <c r="L281" s="280"/>
      <c r="M281" s="281"/>
      <c r="N281" s="282"/>
      <c r="O281" s="282"/>
      <c r="P281" s="282"/>
      <c r="Q281" s="282"/>
      <c r="R281" s="282"/>
      <c r="S281" s="282"/>
      <c r="T281" s="28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84" t="s">
        <v>176</v>
      </c>
      <c r="AU281" s="284" t="s">
        <v>88</v>
      </c>
      <c r="AV281" s="13" t="s">
        <v>88</v>
      </c>
      <c r="AW281" s="13" t="s">
        <v>34</v>
      </c>
      <c r="AX281" s="13" t="s">
        <v>78</v>
      </c>
      <c r="AY281" s="284" t="s">
        <v>168</v>
      </c>
    </row>
    <row r="282" s="13" customFormat="1">
      <c r="A282" s="13"/>
      <c r="B282" s="273"/>
      <c r="C282" s="274"/>
      <c r="D282" s="275" t="s">
        <v>176</v>
      </c>
      <c r="E282" s="276" t="s">
        <v>1</v>
      </c>
      <c r="F282" s="277" t="s">
        <v>371</v>
      </c>
      <c r="G282" s="274"/>
      <c r="H282" s="278">
        <v>6.2699999999999996</v>
      </c>
      <c r="I282" s="279"/>
      <c r="J282" s="274"/>
      <c r="K282" s="274"/>
      <c r="L282" s="280"/>
      <c r="M282" s="281"/>
      <c r="N282" s="282"/>
      <c r="O282" s="282"/>
      <c r="P282" s="282"/>
      <c r="Q282" s="282"/>
      <c r="R282" s="282"/>
      <c r="S282" s="282"/>
      <c r="T282" s="28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84" t="s">
        <v>176</v>
      </c>
      <c r="AU282" s="284" t="s">
        <v>88</v>
      </c>
      <c r="AV282" s="13" t="s">
        <v>88</v>
      </c>
      <c r="AW282" s="13" t="s">
        <v>34</v>
      </c>
      <c r="AX282" s="13" t="s">
        <v>78</v>
      </c>
      <c r="AY282" s="284" t="s">
        <v>168</v>
      </c>
    </row>
    <row r="283" s="14" customFormat="1">
      <c r="A283" s="14"/>
      <c r="B283" s="285"/>
      <c r="C283" s="286"/>
      <c r="D283" s="275" t="s">
        <v>176</v>
      </c>
      <c r="E283" s="287" t="s">
        <v>1</v>
      </c>
      <c r="F283" s="288" t="s">
        <v>178</v>
      </c>
      <c r="G283" s="286"/>
      <c r="H283" s="289">
        <v>20.649999999999999</v>
      </c>
      <c r="I283" s="290"/>
      <c r="J283" s="286"/>
      <c r="K283" s="286"/>
      <c r="L283" s="291"/>
      <c r="M283" s="292"/>
      <c r="N283" s="293"/>
      <c r="O283" s="293"/>
      <c r="P283" s="293"/>
      <c r="Q283" s="293"/>
      <c r="R283" s="293"/>
      <c r="S283" s="293"/>
      <c r="T283" s="29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95" t="s">
        <v>176</v>
      </c>
      <c r="AU283" s="295" t="s">
        <v>88</v>
      </c>
      <c r="AV283" s="14" t="s">
        <v>174</v>
      </c>
      <c r="AW283" s="14" t="s">
        <v>34</v>
      </c>
      <c r="AX283" s="14" t="s">
        <v>86</v>
      </c>
      <c r="AY283" s="295" t="s">
        <v>168</v>
      </c>
    </row>
    <row r="284" s="2" customFormat="1" ht="21.75" customHeight="1">
      <c r="A284" s="39"/>
      <c r="B284" s="40"/>
      <c r="C284" s="259" t="s">
        <v>372</v>
      </c>
      <c r="D284" s="259" t="s">
        <v>170</v>
      </c>
      <c r="E284" s="260" t="s">
        <v>373</v>
      </c>
      <c r="F284" s="261" t="s">
        <v>374</v>
      </c>
      <c r="G284" s="262" t="s">
        <v>210</v>
      </c>
      <c r="H284" s="263">
        <v>20.649999999999999</v>
      </c>
      <c r="I284" s="264"/>
      <c r="J284" s="265">
        <f>ROUND(I284*H284,2)</f>
        <v>0</v>
      </c>
      <c r="K284" s="266"/>
      <c r="L284" s="45"/>
      <c r="M284" s="267" t="s">
        <v>1</v>
      </c>
      <c r="N284" s="268" t="s">
        <v>43</v>
      </c>
      <c r="O284" s="92"/>
      <c r="P284" s="269">
        <f>O284*H284</f>
        <v>0</v>
      </c>
      <c r="Q284" s="269">
        <v>0</v>
      </c>
      <c r="R284" s="269">
        <f>Q284*H284</f>
        <v>0</v>
      </c>
      <c r="S284" s="269">
        <v>0</v>
      </c>
      <c r="T284" s="27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71" t="s">
        <v>174</v>
      </c>
      <c r="AT284" s="271" t="s">
        <v>170</v>
      </c>
      <c r="AU284" s="271" t="s">
        <v>88</v>
      </c>
      <c r="AY284" s="18" t="s">
        <v>168</v>
      </c>
      <c r="BE284" s="272">
        <f>IF(N284="základní",J284,0)</f>
        <v>0</v>
      </c>
      <c r="BF284" s="272">
        <f>IF(N284="snížená",J284,0)</f>
        <v>0</v>
      </c>
      <c r="BG284" s="272">
        <f>IF(N284="zákl. přenesená",J284,0)</f>
        <v>0</v>
      </c>
      <c r="BH284" s="272">
        <f>IF(N284="sníž. přenesená",J284,0)</f>
        <v>0</v>
      </c>
      <c r="BI284" s="272">
        <f>IF(N284="nulová",J284,0)</f>
        <v>0</v>
      </c>
      <c r="BJ284" s="18" t="s">
        <v>86</v>
      </c>
      <c r="BK284" s="272">
        <f>ROUND(I284*H284,2)</f>
        <v>0</v>
      </c>
      <c r="BL284" s="18" t="s">
        <v>174</v>
      </c>
      <c r="BM284" s="271" t="s">
        <v>375</v>
      </c>
    </row>
    <row r="285" s="13" customFormat="1">
      <c r="A285" s="13"/>
      <c r="B285" s="273"/>
      <c r="C285" s="274"/>
      <c r="D285" s="275" t="s">
        <v>176</v>
      </c>
      <c r="E285" s="276" t="s">
        <v>1</v>
      </c>
      <c r="F285" s="277" t="s">
        <v>376</v>
      </c>
      <c r="G285" s="274"/>
      <c r="H285" s="278">
        <v>20.649999999999999</v>
      </c>
      <c r="I285" s="279"/>
      <c r="J285" s="274"/>
      <c r="K285" s="274"/>
      <c r="L285" s="280"/>
      <c r="M285" s="281"/>
      <c r="N285" s="282"/>
      <c r="O285" s="282"/>
      <c r="P285" s="282"/>
      <c r="Q285" s="282"/>
      <c r="R285" s="282"/>
      <c r="S285" s="282"/>
      <c r="T285" s="28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84" t="s">
        <v>176</v>
      </c>
      <c r="AU285" s="284" t="s">
        <v>88</v>
      </c>
      <c r="AV285" s="13" t="s">
        <v>88</v>
      </c>
      <c r="AW285" s="13" t="s">
        <v>34</v>
      </c>
      <c r="AX285" s="13" t="s">
        <v>86</v>
      </c>
      <c r="AY285" s="284" t="s">
        <v>168</v>
      </c>
    </row>
    <row r="286" s="2" customFormat="1" ht="21.75" customHeight="1">
      <c r="A286" s="39"/>
      <c r="B286" s="40"/>
      <c r="C286" s="259" t="s">
        <v>377</v>
      </c>
      <c r="D286" s="259" t="s">
        <v>170</v>
      </c>
      <c r="E286" s="260" t="s">
        <v>378</v>
      </c>
      <c r="F286" s="261" t="s">
        <v>379</v>
      </c>
      <c r="G286" s="262" t="s">
        <v>210</v>
      </c>
      <c r="H286" s="263">
        <v>15.75</v>
      </c>
      <c r="I286" s="264"/>
      <c r="J286" s="265">
        <f>ROUND(I286*H286,2)</f>
        <v>0</v>
      </c>
      <c r="K286" s="266"/>
      <c r="L286" s="45"/>
      <c r="M286" s="267" t="s">
        <v>1</v>
      </c>
      <c r="N286" s="268" t="s">
        <v>43</v>
      </c>
      <c r="O286" s="92"/>
      <c r="P286" s="269">
        <f>O286*H286</f>
        <v>0</v>
      </c>
      <c r="Q286" s="269">
        <v>0.00281</v>
      </c>
      <c r="R286" s="269">
        <f>Q286*H286</f>
        <v>0.044257499999999998</v>
      </c>
      <c r="S286" s="269">
        <v>0</v>
      </c>
      <c r="T286" s="27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71" t="s">
        <v>174</v>
      </c>
      <c r="AT286" s="271" t="s">
        <v>170</v>
      </c>
      <c r="AU286" s="271" t="s">
        <v>88</v>
      </c>
      <c r="AY286" s="18" t="s">
        <v>168</v>
      </c>
      <c r="BE286" s="272">
        <f>IF(N286="základní",J286,0)</f>
        <v>0</v>
      </c>
      <c r="BF286" s="272">
        <f>IF(N286="snížená",J286,0)</f>
        <v>0</v>
      </c>
      <c r="BG286" s="272">
        <f>IF(N286="zákl. přenesená",J286,0)</f>
        <v>0</v>
      </c>
      <c r="BH286" s="272">
        <f>IF(N286="sníž. přenesená",J286,0)</f>
        <v>0</v>
      </c>
      <c r="BI286" s="272">
        <f>IF(N286="nulová",J286,0)</f>
        <v>0</v>
      </c>
      <c r="BJ286" s="18" t="s">
        <v>86</v>
      </c>
      <c r="BK286" s="272">
        <f>ROUND(I286*H286,2)</f>
        <v>0</v>
      </c>
      <c r="BL286" s="18" t="s">
        <v>174</v>
      </c>
      <c r="BM286" s="271" t="s">
        <v>380</v>
      </c>
    </row>
    <row r="287" s="13" customFormat="1">
      <c r="A287" s="13"/>
      <c r="B287" s="273"/>
      <c r="C287" s="274"/>
      <c r="D287" s="275" t="s">
        <v>176</v>
      </c>
      <c r="E287" s="276" t="s">
        <v>1</v>
      </c>
      <c r="F287" s="277" t="s">
        <v>381</v>
      </c>
      <c r="G287" s="274"/>
      <c r="H287" s="278">
        <v>15.75</v>
      </c>
      <c r="I287" s="279"/>
      <c r="J287" s="274"/>
      <c r="K287" s="274"/>
      <c r="L287" s="280"/>
      <c r="M287" s="281"/>
      <c r="N287" s="282"/>
      <c r="O287" s="282"/>
      <c r="P287" s="282"/>
      <c r="Q287" s="282"/>
      <c r="R287" s="282"/>
      <c r="S287" s="282"/>
      <c r="T287" s="28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84" t="s">
        <v>176</v>
      </c>
      <c r="AU287" s="284" t="s">
        <v>88</v>
      </c>
      <c r="AV287" s="13" t="s">
        <v>88</v>
      </c>
      <c r="AW287" s="13" t="s">
        <v>34</v>
      </c>
      <c r="AX287" s="13" t="s">
        <v>86</v>
      </c>
      <c r="AY287" s="284" t="s">
        <v>168</v>
      </c>
    </row>
    <row r="288" s="2" customFormat="1" ht="21.75" customHeight="1">
      <c r="A288" s="39"/>
      <c r="B288" s="40"/>
      <c r="C288" s="259" t="s">
        <v>382</v>
      </c>
      <c r="D288" s="259" t="s">
        <v>170</v>
      </c>
      <c r="E288" s="260" t="s">
        <v>383</v>
      </c>
      <c r="F288" s="261" t="s">
        <v>384</v>
      </c>
      <c r="G288" s="262" t="s">
        <v>210</v>
      </c>
      <c r="H288" s="263">
        <v>15.75</v>
      </c>
      <c r="I288" s="264"/>
      <c r="J288" s="265">
        <f>ROUND(I288*H288,2)</f>
        <v>0</v>
      </c>
      <c r="K288" s="266"/>
      <c r="L288" s="45"/>
      <c r="M288" s="267" t="s">
        <v>1</v>
      </c>
      <c r="N288" s="268" t="s">
        <v>43</v>
      </c>
      <c r="O288" s="92"/>
      <c r="P288" s="269">
        <f>O288*H288</f>
        <v>0</v>
      </c>
      <c r="Q288" s="269">
        <v>0</v>
      </c>
      <c r="R288" s="269">
        <f>Q288*H288</f>
        <v>0</v>
      </c>
      <c r="S288" s="269">
        <v>0</v>
      </c>
      <c r="T288" s="27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71" t="s">
        <v>174</v>
      </c>
      <c r="AT288" s="271" t="s">
        <v>170</v>
      </c>
      <c r="AU288" s="271" t="s">
        <v>88</v>
      </c>
      <c r="AY288" s="18" t="s">
        <v>168</v>
      </c>
      <c r="BE288" s="272">
        <f>IF(N288="základní",J288,0)</f>
        <v>0</v>
      </c>
      <c r="BF288" s="272">
        <f>IF(N288="snížená",J288,0)</f>
        <v>0</v>
      </c>
      <c r="BG288" s="272">
        <f>IF(N288="zákl. přenesená",J288,0)</f>
        <v>0</v>
      </c>
      <c r="BH288" s="272">
        <f>IF(N288="sníž. přenesená",J288,0)</f>
        <v>0</v>
      </c>
      <c r="BI288" s="272">
        <f>IF(N288="nulová",J288,0)</f>
        <v>0</v>
      </c>
      <c r="BJ288" s="18" t="s">
        <v>86</v>
      </c>
      <c r="BK288" s="272">
        <f>ROUND(I288*H288,2)</f>
        <v>0</v>
      </c>
      <c r="BL288" s="18" t="s">
        <v>174</v>
      </c>
      <c r="BM288" s="271" t="s">
        <v>385</v>
      </c>
    </row>
    <row r="289" s="13" customFormat="1">
      <c r="A289" s="13"/>
      <c r="B289" s="273"/>
      <c r="C289" s="274"/>
      <c r="D289" s="275" t="s">
        <v>176</v>
      </c>
      <c r="E289" s="276" t="s">
        <v>1</v>
      </c>
      <c r="F289" s="277" t="s">
        <v>381</v>
      </c>
      <c r="G289" s="274"/>
      <c r="H289" s="278">
        <v>15.75</v>
      </c>
      <c r="I289" s="279"/>
      <c r="J289" s="274"/>
      <c r="K289" s="274"/>
      <c r="L289" s="280"/>
      <c r="M289" s="281"/>
      <c r="N289" s="282"/>
      <c r="O289" s="282"/>
      <c r="P289" s="282"/>
      <c r="Q289" s="282"/>
      <c r="R289" s="282"/>
      <c r="S289" s="282"/>
      <c r="T289" s="28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84" t="s">
        <v>176</v>
      </c>
      <c r="AU289" s="284" t="s">
        <v>88</v>
      </c>
      <c r="AV289" s="13" t="s">
        <v>88</v>
      </c>
      <c r="AW289" s="13" t="s">
        <v>34</v>
      </c>
      <c r="AX289" s="13" t="s">
        <v>86</v>
      </c>
      <c r="AY289" s="284" t="s">
        <v>168</v>
      </c>
    </row>
    <row r="290" s="2" customFormat="1" ht="16.5" customHeight="1">
      <c r="A290" s="39"/>
      <c r="B290" s="40"/>
      <c r="C290" s="259" t="s">
        <v>386</v>
      </c>
      <c r="D290" s="259" t="s">
        <v>170</v>
      </c>
      <c r="E290" s="260" t="s">
        <v>387</v>
      </c>
      <c r="F290" s="261" t="s">
        <v>388</v>
      </c>
      <c r="G290" s="262" t="s">
        <v>210</v>
      </c>
      <c r="H290" s="263">
        <v>7.0380000000000003</v>
      </c>
      <c r="I290" s="264"/>
      <c r="J290" s="265">
        <f>ROUND(I290*H290,2)</f>
        <v>0</v>
      </c>
      <c r="K290" s="266"/>
      <c r="L290" s="45"/>
      <c r="M290" s="267" t="s">
        <v>1</v>
      </c>
      <c r="N290" s="268" t="s">
        <v>43</v>
      </c>
      <c r="O290" s="92"/>
      <c r="P290" s="269">
        <f>O290*H290</f>
        <v>0</v>
      </c>
      <c r="Q290" s="269">
        <v>0.0065799999999999999</v>
      </c>
      <c r="R290" s="269">
        <f>Q290*H290</f>
        <v>0.046310040000000004</v>
      </c>
      <c r="S290" s="269">
        <v>0</v>
      </c>
      <c r="T290" s="27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71" t="s">
        <v>174</v>
      </c>
      <c r="AT290" s="271" t="s">
        <v>170</v>
      </c>
      <c r="AU290" s="271" t="s">
        <v>88</v>
      </c>
      <c r="AY290" s="18" t="s">
        <v>168</v>
      </c>
      <c r="BE290" s="272">
        <f>IF(N290="základní",J290,0)</f>
        <v>0</v>
      </c>
      <c r="BF290" s="272">
        <f>IF(N290="snížená",J290,0)</f>
        <v>0</v>
      </c>
      <c r="BG290" s="272">
        <f>IF(N290="zákl. přenesená",J290,0)</f>
        <v>0</v>
      </c>
      <c r="BH290" s="272">
        <f>IF(N290="sníž. přenesená",J290,0)</f>
        <v>0</v>
      </c>
      <c r="BI290" s="272">
        <f>IF(N290="nulová",J290,0)</f>
        <v>0</v>
      </c>
      <c r="BJ290" s="18" t="s">
        <v>86</v>
      </c>
      <c r="BK290" s="272">
        <f>ROUND(I290*H290,2)</f>
        <v>0</v>
      </c>
      <c r="BL290" s="18" t="s">
        <v>174</v>
      </c>
      <c r="BM290" s="271" t="s">
        <v>389</v>
      </c>
    </row>
    <row r="291" s="13" customFormat="1">
      <c r="A291" s="13"/>
      <c r="B291" s="273"/>
      <c r="C291" s="274"/>
      <c r="D291" s="275" t="s">
        <v>176</v>
      </c>
      <c r="E291" s="276" t="s">
        <v>1</v>
      </c>
      <c r="F291" s="277" t="s">
        <v>390</v>
      </c>
      <c r="G291" s="274"/>
      <c r="H291" s="278">
        <v>7.0380000000000003</v>
      </c>
      <c r="I291" s="279"/>
      <c r="J291" s="274"/>
      <c r="K291" s="274"/>
      <c r="L291" s="280"/>
      <c r="M291" s="281"/>
      <c r="N291" s="282"/>
      <c r="O291" s="282"/>
      <c r="P291" s="282"/>
      <c r="Q291" s="282"/>
      <c r="R291" s="282"/>
      <c r="S291" s="282"/>
      <c r="T291" s="28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84" t="s">
        <v>176</v>
      </c>
      <c r="AU291" s="284" t="s">
        <v>88</v>
      </c>
      <c r="AV291" s="13" t="s">
        <v>88</v>
      </c>
      <c r="AW291" s="13" t="s">
        <v>34</v>
      </c>
      <c r="AX291" s="13" t="s">
        <v>86</v>
      </c>
      <c r="AY291" s="284" t="s">
        <v>168</v>
      </c>
    </row>
    <row r="292" s="2" customFormat="1" ht="16.5" customHeight="1">
      <c r="A292" s="39"/>
      <c r="B292" s="40"/>
      <c r="C292" s="259" t="s">
        <v>391</v>
      </c>
      <c r="D292" s="259" t="s">
        <v>170</v>
      </c>
      <c r="E292" s="260" t="s">
        <v>392</v>
      </c>
      <c r="F292" s="261" t="s">
        <v>393</v>
      </c>
      <c r="G292" s="262" t="s">
        <v>210</v>
      </c>
      <c r="H292" s="263">
        <v>7.0380000000000003</v>
      </c>
      <c r="I292" s="264"/>
      <c r="J292" s="265">
        <f>ROUND(I292*H292,2)</f>
        <v>0</v>
      </c>
      <c r="K292" s="266"/>
      <c r="L292" s="45"/>
      <c r="M292" s="267" t="s">
        <v>1</v>
      </c>
      <c r="N292" s="268" t="s">
        <v>43</v>
      </c>
      <c r="O292" s="92"/>
      <c r="P292" s="269">
        <f>O292*H292</f>
        <v>0</v>
      </c>
      <c r="Q292" s="269">
        <v>0</v>
      </c>
      <c r="R292" s="269">
        <f>Q292*H292</f>
        <v>0</v>
      </c>
      <c r="S292" s="269">
        <v>0</v>
      </c>
      <c r="T292" s="27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71" t="s">
        <v>174</v>
      </c>
      <c r="AT292" s="271" t="s">
        <v>170</v>
      </c>
      <c r="AU292" s="271" t="s">
        <v>88</v>
      </c>
      <c r="AY292" s="18" t="s">
        <v>168</v>
      </c>
      <c r="BE292" s="272">
        <f>IF(N292="základní",J292,0)</f>
        <v>0</v>
      </c>
      <c r="BF292" s="272">
        <f>IF(N292="snížená",J292,0)</f>
        <v>0</v>
      </c>
      <c r="BG292" s="272">
        <f>IF(N292="zákl. přenesená",J292,0)</f>
        <v>0</v>
      </c>
      <c r="BH292" s="272">
        <f>IF(N292="sníž. přenesená",J292,0)</f>
        <v>0</v>
      </c>
      <c r="BI292" s="272">
        <f>IF(N292="nulová",J292,0)</f>
        <v>0</v>
      </c>
      <c r="BJ292" s="18" t="s">
        <v>86</v>
      </c>
      <c r="BK292" s="272">
        <f>ROUND(I292*H292,2)</f>
        <v>0</v>
      </c>
      <c r="BL292" s="18" t="s">
        <v>174</v>
      </c>
      <c r="BM292" s="271" t="s">
        <v>394</v>
      </c>
    </row>
    <row r="293" s="13" customFormat="1">
      <c r="A293" s="13"/>
      <c r="B293" s="273"/>
      <c r="C293" s="274"/>
      <c r="D293" s="275" t="s">
        <v>176</v>
      </c>
      <c r="E293" s="276" t="s">
        <v>1</v>
      </c>
      <c r="F293" s="277" t="s">
        <v>390</v>
      </c>
      <c r="G293" s="274"/>
      <c r="H293" s="278">
        <v>7.0380000000000003</v>
      </c>
      <c r="I293" s="279"/>
      <c r="J293" s="274"/>
      <c r="K293" s="274"/>
      <c r="L293" s="280"/>
      <c r="M293" s="281"/>
      <c r="N293" s="282"/>
      <c r="O293" s="282"/>
      <c r="P293" s="282"/>
      <c r="Q293" s="282"/>
      <c r="R293" s="282"/>
      <c r="S293" s="282"/>
      <c r="T293" s="28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84" t="s">
        <v>176</v>
      </c>
      <c r="AU293" s="284" t="s">
        <v>88</v>
      </c>
      <c r="AV293" s="13" t="s">
        <v>88</v>
      </c>
      <c r="AW293" s="13" t="s">
        <v>34</v>
      </c>
      <c r="AX293" s="13" t="s">
        <v>86</v>
      </c>
      <c r="AY293" s="284" t="s">
        <v>168</v>
      </c>
    </row>
    <row r="294" s="12" customFormat="1" ht="22.8" customHeight="1">
      <c r="A294" s="12"/>
      <c r="B294" s="243"/>
      <c r="C294" s="244"/>
      <c r="D294" s="245" t="s">
        <v>77</v>
      </c>
      <c r="E294" s="257" t="s">
        <v>202</v>
      </c>
      <c r="F294" s="257" t="s">
        <v>395</v>
      </c>
      <c r="G294" s="244"/>
      <c r="H294" s="244"/>
      <c r="I294" s="247"/>
      <c r="J294" s="258">
        <f>BK294</f>
        <v>0</v>
      </c>
      <c r="K294" s="244"/>
      <c r="L294" s="249"/>
      <c r="M294" s="250"/>
      <c r="N294" s="251"/>
      <c r="O294" s="251"/>
      <c r="P294" s="252">
        <f>SUM(P295:P555)</f>
        <v>0</v>
      </c>
      <c r="Q294" s="251"/>
      <c r="R294" s="252">
        <f>SUM(R295:R555)</f>
        <v>129.92343163999999</v>
      </c>
      <c r="S294" s="251"/>
      <c r="T294" s="253">
        <f>SUM(T295:T555)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54" t="s">
        <v>86</v>
      </c>
      <c r="AT294" s="255" t="s">
        <v>77</v>
      </c>
      <c r="AU294" s="255" t="s">
        <v>86</v>
      </c>
      <c r="AY294" s="254" t="s">
        <v>168</v>
      </c>
      <c r="BK294" s="256">
        <f>SUM(BK295:BK555)</f>
        <v>0</v>
      </c>
    </row>
    <row r="295" s="2" customFormat="1" ht="21.75" customHeight="1">
      <c r="A295" s="39"/>
      <c r="B295" s="40"/>
      <c r="C295" s="259" t="s">
        <v>396</v>
      </c>
      <c r="D295" s="259" t="s">
        <v>170</v>
      </c>
      <c r="E295" s="260" t="s">
        <v>397</v>
      </c>
      <c r="F295" s="261" t="s">
        <v>398</v>
      </c>
      <c r="G295" s="262" t="s">
        <v>210</v>
      </c>
      <c r="H295" s="263">
        <v>29.050000000000001</v>
      </c>
      <c r="I295" s="264"/>
      <c r="J295" s="265">
        <f>ROUND(I295*H295,2)</f>
        <v>0</v>
      </c>
      <c r="K295" s="266"/>
      <c r="L295" s="45"/>
      <c r="M295" s="267" t="s">
        <v>1</v>
      </c>
      <c r="N295" s="268" t="s">
        <v>43</v>
      </c>
      <c r="O295" s="92"/>
      <c r="P295" s="269">
        <f>O295*H295</f>
        <v>0</v>
      </c>
      <c r="Q295" s="269">
        <v>0.0030000000000000001</v>
      </c>
      <c r="R295" s="269">
        <f>Q295*H295</f>
        <v>0.087150000000000005</v>
      </c>
      <c r="S295" s="269">
        <v>0</v>
      </c>
      <c r="T295" s="27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71" t="s">
        <v>174</v>
      </c>
      <c r="AT295" s="271" t="s">
        <v>170</v>
      </c>
      <c r="AU295" s="271" t="s">
        <v>88</v>
      </c>
      <c r="AY295" s="18" t="s">
        <v>168</v>
      </c>
      <c r="BE295" s="272">
        <f>IF(N295="základní",J295,0)</f>
        <v>0</v>
      </c>
      <c r="BF295" s="272">
        <f>IF(N295="snížená",J295,0)</f>
        <v>0</v>
      </c>
      <c r="BG295" s="272">
        <f>IF(N295="zákl. přenesená",J295,0)</f>
        <v>0</v>
      </c>
      <c r="BH295" s="272">
        <f>IF(N295="sníž. přenesená",J295,0)</f>
        <v>0</v>
      </c>
      <c r="BI295" s="272">
        <f>IF(N295="nulová",J295,0)</f>
        <v>0</v>
      </c>
      <c r="BJ295" s="18" t="s">
        <v>86</v>
      </c>
      <c r="BK295" s="272">
        <f>ROUND(I295*H295,2)</f>
        <v>0</v>
      </c>
      <c r="BL295" s="18" t="s">
        <v>174</v>
      </c>
      <c r="BM295" s="271" t="s">
        <v>399</v>
      </c>
    </row>
    <row r="296" s="13" customFormat="1">
      <c r="A296" s="13"/>
      <c r="B296" s="273"/>
      <c r="C296" s="274"/>
      <c r="D296" s="275" t="s">
        <v>176</v>
      </c>
      <c r="E296" s="276" t="s">
        <v>1</v>
      </c>
      <c r="F296" s="277" t="s">
        <v>400</v>
      </c>
      <c r="G296" s="274"/>
      <c r="H296" s="278">
        <v>29.050000000000001</v>
      </c>
      <c r="I296" s="279"/>
      <c r="J296" s="274"/>
      <c r="K296" s="274"/>
      <c r="L296" s="280"/>
      <c r="M296" s="281"/>
      <c r="N296" s="282"/>
      <c r="O296" s="282"/>
      <c r="P296" s="282"/>
      <c r="Q296" s="282"/>
      <c r="R296" s="282"/>
      <c r="S296" s="282"/>
      <c r="T296" s="28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84" t="s">
        <v>176</v>
      </c>
      <c r="AU296" s="284" t="s">
        <v>88</v>
      </c>
      <c r="AV296" s="13" t="s">
        <v>88</v>
      </c>
      <c r="AW296" s="13" t="s">
        <v>34</v>
      </c>
      <c r="AX296" s="13" t="s">
        <v>86</v>
      </c>
      <c r="AY296" s="284" t="s">
        <v>168</v>
      </c>
    </row>
    <row r="297" s="2" customFormat="1" ht="21.75" customHeight="1">
      <c r="A297" s="39"/>
      <c r="B297" s="40"/>
      <c r="C297" s="259" t="s">
        <v>401</v>
      </c>
      <c r="D297" s="259" t="s">
        <v>170</v>
      </c>
      <c r="E297" s="260" t="s">
        <v>402</v>
      </c>
      <c r="F297" s="261" t="s">
        <v>403</v>
      </c>
      <c r="G297" s="262" t="s">
        <v>210</v>
      </c>
      <c r="H297" s="263">
        <v>130</v>
      </c>
      <c r="I297" s="264"/>
      <c r="J297" s="265">
        <f>ROUND(I297*H297,2)</f>
        <v>0</v>
      </c>
      <c r="K297" s="266"/>
      <c r="L297" s="45"/>
      <c r="M297" s="267" t="s">
        <v>1</v>
      </c>
      <c r="N297" s="268" t="s">
        <v>43</v>
      </c>
      <c r="O297" s="92"/>
      <c r="P297" s="269">
        <f>O297*H297</f>
        <v>0</v>
      </c>
      <c r="Q297" s="269">
        <v>0.0030000000000000001</v>
      </c>
      <c r="R297" s="269">
        <f>Q297*H297</f>
        <v>0.39000000000000001</v>
      </c>
      <c r="S297" s="269">
        <v>0</v>
      </c>
      <c r="T297" s="27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71" t="s">
        <v>174</v>
      </c>
      <c r="AT297" s="271" t="s">
        <v>170</v>
      </c>
      <c r="AU297" s="271" t="s">
        <v>88</v>
      </c>
      <c r="AY297" s="18" t="s">
        <v>168</v>
      </c>
      <c r="BE297" s="272">
        <f>IF(N297="základní",J297,0)</f>
        <v>0</v>
      </c>
      <c r="BF297" s="272">
        <f>IF(N297="snížená",J297,0)</f>
        <v>0</v>
      </c>
      <c r="BG297" s="272">
        <f>IF(N297="zákl. přenesená",J297,0)</f>
        <v>0</v>
      </c>
      <c r="BH297" s="272">
        <f>IF(N297="sníž. přenesená",J297,0)</f>
        <v>0</v>
      </c>
      <c r="BI297" s="272">
        <f>IF(N297="nulová",J297,0)</f>
        <v>0</v>
      </c>
      <c r="BJ297" s="18" t="s">
        <v>86</v>
      </c>
      <c r="BK297" s="272">
        <f>ROUND(I297*H297,2)</f>
        <v>0</v>
      </c>
      <c r="BL297" s="18" t="s">
        <v>174</v>
      </c>
      <c r="BM297" s="271" t="s">
        <v>404</v>
      </c>
    </row>
    <row r="298" s="15" customFormat="1">
      <c r="A298" s="15"/>
      <c r="B298" s="296"/>
      <c r="C298" s="297"/>
      <c r="D298" s="275" t="s">
        <v>176</v>
      </c>
      <c r="E298" s="298" t="s">
        <v>1</v>
      </c>
      <c r="F298" s="299" t="s">
        <v>405</v>
      </c>
      <c r="G298" s="297"/>
      <c r="H298" s="298" t="s">
        <v>1</v>
      </c>
      <c r="I298" s="300"/>
      <c r="J298" s="297"/>
      <c r="K298" s="297"/>
      <c r="L298" s="301"/>
      <c r="M298" s="302"/>
      <c r="N298" s="303"/>
      <c r="O298" s="303"/>
      <c r="P298" s="303"/>
      <c r="Q298" s="303"/>
      <c r="R298" s="303"/>
      <c r="S298" s="303"/>
      <c r="T298" s="30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305" t="s">
        <v>176</v>
      </c>
      <c r="AU298" s="305" t="s">
        <v>88</v>
      </c>
      <c r="AV298" s="15" t="s">
        <v>86</v>
      </c>
      <c r="AW298" s="15" t="s">
        <v>34</v>
      </c>
      <c r="AX298" s="15" t="s">
        <v>78</v>
      </c>
      <c r="AY298" s="305" t="s">
        <v>168</v>
      </c>
    </row>
    <row r="299" s="13" customFormat="1">
      <c r="A299" s="13"/>
      <c r="B299" s="273"/>
      <c r="C299" s="274"/>
      <c r="D299" s="275" t="s">
        <v>176</v>
      </c>
      <c r="E299" s="276" t="s">
        <v>1</v>
      </c>
      <c r="F299" s="277" t="s">
        <v>406</v>
      </c>
      <c r="G299" s="274"/>
      <c r="H299" s="278">
        <v>130</v>
      </c>
      <c r="I299" s="279"/>
      <c r="J299" s="274"/>
      <c r="K299" s="274"/>
      <c r="L299" s="280"/>
      <c r="M299" s="281"/>
      <c r="N299" s="282"/>
      <c r="O299" s="282"/>
      <c r="P299" s="282"/>
      <c r="Q299" s="282"/>
      <c r="R299" s="282"/>
      <c r="S299" s="282"/>
      <c r="T299" s="28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84" t="s">
        <v>176</v>
      </c>
      <c r="AU299" s="284" t="s">
        <v>88</v>
      </c>
      <c r="AV299" s="13" t="s">
        <v>88</v>
      </c>
      <c r="AW299" s="13" t="s">
        <v>34</v>
      </c>
      <c r="AX299" s="13" t="s">
        <v>86</v>
      </c>
      <c r="AY299" s="284" t="s">
        <v>168</v>
      </c>
    </row>
    <row r="300" s="2" customFormat="1" ht="21.75" customHeight="1">
      <c r="A300" s="39"/>
      <c r="B300" s="40"/>
      <c r="C300" s="259" t="s">
        <v>407</v>
      </c>
      <c r="D300" s="259" t="s">
        <v>170</v>
      </c>
      <c r="E300" s="260" t="s">
        <v>408</v>
      </c>
      <c r="F300" s="261" t="s">
        <v>409</v>
      </c>
      <c r="G300" s="262" t="s">
        <v>210</v>
      </c>
      <c r="H300" s="263">
        <v>15.48</v>
      </c>
      <c r="I300" s="264"/>
      <c r="J300" s="265">
        <f>ROUND(I300*H300,2)</f>
        <v>0</v>
      </c>
      <c r="K300" s="266"/>
      <c r="L300" s="45"/>
      <c r="M300" s="267" t="s">
        <v>1</v>
      </c>
      <c r="N300" s="268" t="s">
        <v>43</v>
      </c>
      <c r="O300" s="92"/>
      <c r="P300" s="269">
        <f>O300*H300</f>
        <v>0</v>
      </c>
      <c r="Q300" s="269">
        <v>0.018380000000000001</v>
      </c>
      <c r="R300" s="269">
        <f>Q300*H300</f>
        <v>0.28452240000000001</v>
      </c>
      <c r="S300" s="269">
        <v>0</v>
      </c>
      <c r="T300" s="27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71" t="s">
        <v>174</v>
      </c>
      <c r="AT300" s="271" t="s">
        <v>170</v>
      </c>
      <c r="AU300" s="271" t="s">
        <v>88</v>
      </c>
      <c r="AY300" s="18" t="s">
        <v>168</v>
      </c>
      <c r="BE300" s="272">
        <f>IF(N300="základní",J300,0)</f>
        <v>0</v>
      </c>
      <c r="BF300" s="272">
        <f>IF(N300="snížená",J300,0)</f>
        <v>0</v>
      </c>
      <c r="BG300" s="272">
        <f>IF(N300="zákl. přenesená",J300,0)</f>
        <v>0</v>
      </c>
      <c r="BH300" s="272">
        <f>IF(N300="sníž. přenesená",J300,0)</f>
        <v>0</v>
      </c>
      <c r="BI300" s="272">
        <f>IF(N300="nulová",J300,0)</f>
        <v>0</v>
      </c>
      <c r="BJ300" s="18" t="s">
        <v>86</v>
      </c>
      <c r="BK300" s="272">
        <f>ROUND(I300*H300,2)</f>
        <v>0</v>
      </c>
      <c r="BL300" s="18" t="s">
        <v>174</v>
      </c>
      <c r="BM300" s="271" t="s">
        <v>410</v>
      </c>
    </row>
    <row r="301" s="13" customFormat="1">
      <c r="A301" s="13"/>
      <c r="B301" s="273"/>
      <c r="C301" s="274"/>
      <c r="D301" s="275" t="s">
        <v>176</v>
      </c>
      <c r="E301" s="276" t="s">
        <v>1</v>
      </c>
      <c r="F301" s="277" t="s">
        <v>411</v>
      </c>
      <c r="G301" s="274"/>
      <c r="H301" s="278">
        <v>15.48</v>
      </c>
      <c r="I301" s="279"/>
      <c r="J301" s="274"/>
      <c r="K301" s="274"/>
      <c r="L301" s="280"/>
      <c r="M301" s="281"/>
      <c r="N301" s="282"/>
      <c r="O301" s="282"/>
      <c r="P301" s="282"/>
      <c r="Q301" s="282"/>
      <c r="R301" s="282"/>
      <c r="S301" s="282"/>
      <c r="T301" s="28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84" t="s">
        <v>176</v>
      </c>
      <c r="AU301" s="284" t="s">
        <v>88</v>
      </c>
      <c r="AV301" s="13" t="s">
        <v>88</v>
      </c>
      <c r="AW301" s="13" t="s">
        <v>34</v>
      </c>
      <c r="AX301" s="13" t="s">
        <v>78</v>
      </c>
      <c r="AY301" s="284" t="s">
        <v>168</v>
      </c>
    </row>
    <row r="302" s="14" customFormat="1">
      <c r="A302" s="14"/>
      <c r="B302" s="285"/>
      <c r="C302" s="286"/>
      <c r="D302" s="275" t="s">
        <v>176</v>
      </c>
      <c r="E302" s="287" t="s">
        <v>1</v>
      </c>
      <c r="F302" s="288" t="s">
        <v>178</v>
      </c>
      <c r="G302" s="286"/>
      <c r="H302" s="289">
        <v>15.48</v>
      </c>
      <c r="I302" s="290"/>
      <c r="J302" s="286"/>
      <c r="K302" s="286"/>
      <c r="L302" s="291"/>
      <c r="M302" s="292"/>
      <c r="N302" s="293"/>
      <c r="O302" s="293"/>
      <c r="P302" s="293"/>
      <c r="Q302" s="293"/>
      <c r="R302" s="293"/>
      <c r="S302" s="293"/>
      <c r="T302" s="29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95" t="s">
        <v>176</v>
      </c>
      <c r="AU302" s="295" t="s">
        <v>88</v>
      </c>
      <c r="AV302" s="14" t="s">
        <v>174</v>
      </c>
      <c r="AW302" s="14" t="s">
        <v>34</v>
      </c>
      <c r="AX302" s="14" t="s">
        <v>86</v>
      </c>
      <c r="AY302" s="295" t="s">
        <v>168</v>
      </c>
    </row>
    <row r="303" s="2" customFormat="1" ht="21.75" customHeight="1">
      <c r="A303" s="39"/>
      <c r="B303" s="40"/>
      <c r="C303" s="259" t="s">
        <v>412</v>
      </c>
      <c r="D303" s="259" t="s">
        <v>170</v>
      </c>
      <c r="E303" s="260" t="s">
        <v>413</v>
      </c>
      <c r="F303" s="261" t="s">
        <v>414</v>
      </c>
      <c r="G303" s="262" t="s">
        <v>210</v>
      </c>
      <c r="H303" s="263">
        <v>159.05000000000001</v>
      </c>
      <c r="I303" s="264"/>
      <c r="J303" s="265">
        <f>ROUND(I303*H303,2)</f>
        <v>0</v>
      </c>
      <c r="K303" s="266"/>
      <c r="L303" s="45"/>
      <c r="M303" s="267" t="s">
        <v>1</v>
      </c>
      <c r="N303" s="268" t="s">
        <v>43</v>
      </c>
      <c r="O303" s="92"/>
      <c r="P303" s="269">
        <f>O303*H303</f>
        <v>0</v>
      </c>
      <c r="Q303" s="269">
        <v>0.017000000000000001</v>
      </c>
      <c r="R303" s="269">
        <f>Q303*H303</f>
        <v>2.7038500000000005</v>
      </c>
      <c r="S303" s="269">
        <v>0</v>
      </c>
      <c r="T303" s="27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71" t="s">
        <v>174</v>
      </c>
      <c r="AT303" s="271" t="s">
        <v>170</v>
      </c>
      <c r="AU303" s="271" t="s">
        <v>88</v>
      </c>
      <c r="AY303" s="18" t="s">
        <v>168</v>
      </c>
      <c r="BE303" s="272">
        <f>IF(N303="základní",J303,0)</f>
        <v>0</v>
      </c>
      <c r="BF303" s="272">
        <f>IF(N303="snížená",J303,0)</f>
        <v>0</v>
      </c>
      <c r="BG303" s="272">
        <f>IF(N303="zákl. přenesená",J303,0)</f>
        <v>0</v>
      </c>
      <c r="BH303" s="272">
        <f>IF(N303="sníž. přenesená",J303,0)</f>
        <v>0</v>
      </c>
      <c r="BI303" s="272">
        <f>IF(N303="nulová",J303,0)</f>
        <v>0</v>
      </c>
      <c r="BJ303" s="18" t="s">
        <v>86</v>
      </c>
      <c r="BK303" s="272">
        <f>ROUND(I303*H303,2)</f>
        <v>0</v>
      </c>
      <c r="BL303" s="18" t="s">
        <v>174</v>
      </c>
      <c r="BM303" s="271" t="s">
        <v>415</v>
      </c>
    </row>
    <row r="304" s="15" customFormat="1">
      <c r="A304" s="15"/>
      <c r="B304" s="296"/>
      <c r="C304" s="297"/>
      <c r="D304" s="275" t="s">
        <v>176</v>
      </c>
      <c r="E304" s="298" t="s">
        <v>1</v>
      </c>
      <c r="F304" s="299" t="s">
        <v>405</v>
      </c>
      <c r="G304" s="297"/>
      <c r="H304" s="298" t="s">
        <v>1</v>
      </c>
      <c r="I304" s="300"/>
      <c r="J304" s="297"/>
      <c r="K304" s="297"/>
      <c r="L304" s="301"/>
      <c r="M304" s="302"/>
      <c r="N304" s="303"/>
      <c r="O304" s="303"/>
      <c r="P304" s="303"/>
      <c r="Q304" s="303"/>
      <c r="R304" s="303"/>
      <c r="S304" s="303"/>
      <c r="T304" s="30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305" t="s">
        <v>176</v>
      </c>
      <c r="AU304" s="305" t="s">
        <v>88</v>
      </c>
      <c r="AV304" s="15" t="s">
        <v>86</v>
      </c>
      <c r="AW304" s="15" t="s">
        <v>34</v>
      </c>
      <c r="AX304" s="15" t="s">
        <v>78</v>
      </c>
      <c r="AY304" s="305" t="s">
        <v>168</v>
      </c>
    </row>
    <row r="305" s="13" customFormat="1">
      <c r="A305" s="13"/>
      <c r="B305" s="273"/>
      <c r="C305" s="274"/>
      <c r="D305" s="275" t="s">
        <v>176</v>
      </c>
      <c r="E305" s="276" t="s">
        <v>1</v>
      </c>
      <c r="F305" s="277" t="s">
        <v>416</v>
      </c>
      <c r="G305" s="274"/>
      <c r="H305" s="278">
        <v>159.05000000000001</v>
      </c>
      <c r="I305" s="279"/>
      <c r="J305" s="274"/>
      <c r="K305" s="274"/>
      <c r="L305" s="280"/>
      <c r="M305" s="281"/>
      <c r="N305" s="282"/>
      <c r="O305" s="282"/>
      <c r="P305" s="282"/>
      <c r="Q305" s="282"/>
      <c r="R305" s="282"/>
      <c r="S305" s="282"/>
      <c r="T305" s="28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84" t="s">
        <v>176</v>
      </c>
      <c r="AU305" s="284" t="s">
        <v>88</v>
      </c>
      <c r="AV305" s="13" t="s">
        <v>88</v>
      </c>
      <c r="AW305" s="13" t="s">
        <v>34</v>
      </c>
      <c r="AX305" s="13" t="s">
        <v>86</v>
      </c>
      <c r="AY305" s="284" t="s">
        <v>168</v>
      </c>
    </row>
    <row r="306" s="2" customFormat="1" ht="21.75" customHeight="1">
      <c r="A306" s="39"/>
      <c r="B306" s="40"/>
      <c r="C306" s="259" t="s">
        <v>417</v>
      </c>
      <c r="D306" s="259" t="s">
        <v>170</v>
      </c>
      <c r="E306" s="260" t="s">
        <v>418</v>
      </c>
      <c r="F306" s="261" t="s">
        <v>419</v>
      </c>
      <c r="G306" s="262" t="s">
        <v>210</v>
      </c>
      <c r="H306" s="263">
        <v>1054.2180000000001</v>
      </c>
      <c r="I306" s="264"/>
      <c r="J306" s="265">
        <f>ROUND(I306*H306,2)</f>
        <v>0</v>
      </c>
      <c r="K306" s="266"/>
      <c r="L306" s="45"/>
      <c r="M306" s="267" t="s">
        <v>1</v>
      </c>
      <c r="N306" s="268" t="s">
        <v>43</v>
      </c>
      <c r="O306" s="92"/>
      <c r="P306" s="269">
        <f>O306*H306</f>
        <v>0</v>
      </c>
      <c r="Q306" s="269">
        <v>0.0030000000000000001</v>
      </c>
      <c r="R306" s="269">
        <f>Q306*H306</f>
        <v>3.1626540000000003</v>
      </c>
      <c r="S306" s="269">
        <v>0</v>
      </c>
      <c r="T306" s="27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71" t="s">
        <v>174</v>
      </c>
      <c r="AT306" s="271" t="s">
        <v>170</v>
      </c>
      <c r="AU306" s="271" t="s">
        <v>88</v>
      </c>
      <c r="AY306" s="18" t="s">
        <v>168</v>
      </c>
      <c r="BE306" s="272">
        <f>IF(N306="základní",J306,0)</f>
        <v>0</v>
      </c>
      <c r="BF306" s="272">
        <f>IF(N306="snížená",J306,0)</f>
        <v>0</v>
      </c>
      <c r="BG306" s="272">
        <f>IF(N306="zákl. přenesená",J306,0)</f>
        <v>0</v>
      </c>
      <c r="BH306" s="272">
        <f>IF(N306="sníž. přenesená",J306,0)</f>
        <v>0</v>
      </c>
      <c r="BI306" s="272">
        <f>IF(N306="nulová",J306,0)</f>
        <v>0</v>
      </c>
      <c r="BJ306" s="18" t="s">
        <v>86</v>
      </c>
      <c r="BK306" s="272">
        <f>ROUND(I306*H306,2)</f>
        <v>0</v>
      </c>
      <c r="BL306" s="18" t="s">
        <v>174</v>
      </c>
      <c r="BM306" s="271" t="s">
        <v>420</v>
      </c>
    </row>
    <row r="307" s="15" customFormat="1">
      <c r="A307" s="15"/>
      <c r="B307" s="296"/>
      <c r="C307" s="297"/>
      <c r="D307" s="275" t="s">
        <v>176</v>
      </c>
      <c r="E307" s="298" t="s">
        <v>1</v>
      </c>
      <c r="F307" s="299" t="s">
        <v>421</v>
      </c>
      <c r="G307" s="297"/>
      <c r="H307" s="298" t="s">
        <v>1</v>
      </c>
      <c r="I307" s="300"/>
      <c r="J307" s="297"/>
      <c r="K307" s="297"/>
      <c r="L307" s="301"/>
      <c r="M307" s="302"/>
      <c r="N307" s="303"/>
      <c r="O307" s="303"/>
      <c r="P307" s="303"/>
      <c r="Q307" s="303"/>
      <c r="R307" s="303"/>
      <c r="S307" s="303"/>
      <c r="T307" s="30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305" t="s">
        <v>176</v>
      </c>
      <c r="AU307" s="305" t="s">
        <v>88</v>
      </c>
      <c r="AV307" s="15" t="s">
        <v>86</v>
      </c>
      <c r="AW307" s="15" t="s">
        <v>34</v>
      </c>
      <c r="AX307" s="15" t="s">
        <v>78</v>
      </c>
      <c r="AY307" s="305" t="s">
        <v>168</v>
      </c>
    </row>
    <row r="308" s="13" customFormat="1">
      <c r="A308" s="13"/>
      <c r="B308" s="273"/>
      <c r="C308" s="274"/>
      <c r="D308" s="275" t="s">
        <v>176</v>
      </c>
      <c r="E308" s="276" t="s">
        <v>1</v>
      </c>
      <c r="F308" s="277" t="s">
        <v>422</v>
      </c>
      <c r="G308" s="274"/>
      <c r="H308" s="278">
        <v>70.207999999999998</v>
      </c>
      <c r="I308" s="279"/>
      <c r="J308" s="274"/>
      <c r="K308" s="274"/>
      <c r="L308" s="280"/>
      <c r="M308" s="281"/>
      <c r="N308" s="282"/>
      <c r="O308" s="282"/>
      <c r="P308" s="282"/>
      <c r="Q308" s="282"/>
      <c r="R308" s="282"/>
      <c r="S308" s="282"/>
      <c r="T308" s="28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84" t="s">
        <v>176</v>
      </c>
      <c r="AU308" s="284" t="s">
        <v>88</v>
      </c>
      <c r="AV308" s="13" t="s">
        <v>88</v>
      </c>
      <c r="AW308" s="13" t="s">
        <v>34</v>
      </c>
      <c r="AX308" s="13" t="s">
        <v>78</v>
      </c>
      <c r="AY308" s="284" t="s">
        <v>168</v>
      </c>
    </row>
    <row r="309" s="13" customFormat="1">
      <c r="A309" s="13"/>
      <c r="B309" s="273"/>
      <c r="C309" s="274"/>
      <c r="D309" s="275" t="s">
        <v>176</v>
      </c>
      <c r="E309" s="276" t="s">
        <v>1</v>
      </c>
      <c r="F309" s="277" t="s">
        <v>423</v>
      </c>
      <c r="G309" s="274"/>
      <c r="H309" s="278">
        <v>74.560000000000002</v>
      </c>
      <c r="I309" s="279"/>
      <c r="J309" s="274"/>
      <c r="K309" s="274"/>
      <c r="L309" s="280"/>
      <c r="M309" s="281"/>
      <c r="N309" s="282"/>
      <c r="O309" s="282"/>
      <c r="P309" s="282"/>
      <c r="Q309" s="282"/>
      <c r="R309" s="282"/>
      <c r="S309" s="282"/>
      <c r="T309" s="28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84" t="s">
        <v>176</v>
      </c>
      <c r="AU309" s="284" t="s">
        <v>88</v>
      </c>
      <c r="AV309" s="13" t="s">
        <v>88</v>
      </c>
      <c r="AW309" s="13" t="s">
        <v>34</v>
      </c>
      <c r="AX309" s="13" t="s">
        <v>78</v>
      </c>
      <c r="AY309" s="284" t="s">
        <v>168</v>
      </c>
    </row>
    <row r="310" s="13" customFormat="1">
      <c r="A310" s="13"/>
      <c r="B310" s="273"/>
      <c r="C310" s="274"/>
      <c r="D310" s="275" t="s">
        <v>176</v>
      </c>
      <c r="E310" s="276" t="s">
        <v>1</v>
      </c>
      <c r="F310" s="277" t="s">
        <v>424</v>
      </c>
      <c r="G310" s="274"/>
      <c r="H310" s="278">
        <v>64.447999999999993</v>
      </c>
      <c r="I310" s="279"/>
      <c r="J310" s="274"/>
      <c r="K310" s="274"/>
      <c r="L310" s="280"/>
      <c r="M310" s="281"/>
      <c r="N310" s="282"/>
      <c r="O310" s="282"/>
      <c r="P310" s="282"/>
      <c r="Q310" s="282"/>
      <c r="R310" s="282"/>
      <c r="S310" s="282"/>
      <c r="T310" s="28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84" t="s">
        <v>176</v>
      </c>
      <c r="AU310" s="284" t="s">
        <v>88</v>
      </c>
      <c r="AV310" s="13" t="s">
        <v>88</v>
      </c>
      <c r="AW310" s="13" t="s">
        <v>34</v>
      </c>
      <c r="AX310" s="13" t="s">
        <v>78</v>
      </c>
      <c r="AY310" s="284" t="s">
        <v>168</v>
      </c>
    </row>
    <row r="311" s="13" customFormat="1">
      <c r="A311" s="13"/>
      <c r="B311" s="273"/>
      <c r="C311" s="274"/>
      <c r="D311" s="275" t="s">
        <v>176</v>
      </c>
      <c r="E311" s="276" t="s">
        <v>1</v>
      </c>
      <c r="F311" s="277" t="s">
        <v>425</v>
      </c>
      <c r="G311" s="274"/>
      <c r="H311" s="278">
        <v>70.528000000000006</v>
      </c>
      <c r="I311" s="279"/>
      <c r="J311" s="274"/>
      <c r="K311" s="274"/>
      <c r="L311" s="280"/>
      <c r="M311" s="281"/>
      <c r="N311" s="282"/>
      <c r="O311" s="282"/>
      <c r="P311" s="282"/>
      <c r="Q311" s="282"/>
      <c r="R311" s="282"/>
      <c r="S311" s="282"/>
      <c r="T311" s="28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84" t="s">
        <v>176</v>
      </c>
      <c r="AU311" s="284" t="s">
        <v>88</v>
      </c>
      <c r="AV311" s="13" t="s">
        <v>88</v>
      </c>
      <c r="AW311" s="13" t="s">
        <v>34</v>
      </c>
      <c r="AX311" s="13" t="s">
        <v>78</v>
      </c>
      <c r="AY311" s="284" t="s">
        <v>168</v>
      </c>
    </row>
    <row r="312" s="13" customFormat="1">
      <c r="A312" s="13"/>
      <c r="B312" s="273"/>
      <c r="C312" s="274"/>
      <c r="D312" s="275" t="s">
        <v>176</v>
      </c>
      <c r="E312" s="276" t="s">
        <v>1</v>
      </c>
      <c r="F312" s="277" t="s">
        <v>426</v>
      </c>
      <c r="G312" s="274"/>
      <c r="H312" s="278">
        <v>60.415999999999997</v>
      </c>
      <c r="I312" s="279"/>
      <c r="J312" s="274"/>
      <c r="K312" s="274"/>
      <c r="L312" s="280"/>
      <c r="M312" s="281"/>
      <c r="N312" s="282"/>
      <c r="O312" s="282"/>
      <c r="P312" s="282"/>
      <c r="Q312" s="282"/>
      <c r="R312" s="282"/>
      <c r="S312" s="282"/>
      <c r="T312" s="28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84" t="s">
        <v>176</v>
      </c>
      <c r="AU312" s="284" t="s">
        <v>88</v>
      </c>
      <c r="AV312" s="13" t="s">
        <v>88</v>
      </c>
      <c r="AW312" s="13" t="s">
        <v>34</v>
      </c>
      <c r="AX312" s="13" t="s">
        <v>78</v>
      </c>
      <c r="AY312" s="284" t="s">
        <v>168</v>
      </c>
    </row>
    <row r="313" s="13" customFormat="1">
      <c r="A313" s="13"/>
      <c r="B313" s="273"/>
      <c r="C313" s="274"/>
      <c r="D313" s="275" t="s">
        <v>176</v>
      </c>
      <c r="E313" s="276" t="s">
        <v>1</v>
      </c>
      <c r="F313" s="277" t="s">
        <v>427</v>
      </c>
      <c r="G313" s="274"/>
      <c r="H313" s="278">
        <v>52.031999999999996</v>
      </c>
      <c r="I313" s="279"/>
      <c r="J313" s="274"/>
      <c r="K313" s="274"/>
      <c r="L313" s="280"/>
      <c r="M313" s="281"/>
      <c r="N313" s="282"/>
      <c r="O313" s="282"/>
      <c r="P313" s="282"/>
      <c r="Q313" s="282"/>
      <c r="R313" s="282"/>
      <c r="S313" s="282"/>
      <c r="T313" s="28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84" t="s">
        <v>176</v>
      </c>
      <c r="AU313" s="284" t="s">
        <v>88</v>
      </c>
      <c r="AV313" s="13" t="s">
        <v>88</v>
      </c>
      <c r="AW313" s="13" t="s">
        <v>34</v>
      </c>
      <c r="AX313" s="13" t="s">
        <v>78</v>
      </c>
      <c r="AY313" s="284" t="s">
        <v>168</v>
      </c>
    </row>
    <row r="314" s="13" customFormat="1">
      <c r="A314" s="13"/>
      <c r="B314" s="273"/>
      <c r="C314" s="274"/>
      <c r="D314" s="275" t="s">
        <v>176</v>
      </c>
      <c r="E314" s="276" t="s">
        <v>1</v>
      </c>
      <c r="F314" s="277" t="s">
        <v>428</v>
      </c>
      <c r="G314" s="274"/>
      <c r="H314" s="278">
        <v>49.560000000000002</v>
      </c>
      <c r="I314" s="279"/>
      <c r="J314" s="274"/>
      <c r="K314" s="274"/>
      <c r="L314" s="280"/>
      <c r="M314" s="281"/>
      <c r="N314" s="282"/>
      <c r="O314" s="282"/>
      <c r="P314" s="282"/>
      <c r="Q314" s="282"/>
      <c r="R314" s="282"/>
      <c r="S314" s="282"/>
      <c r="T314" s="28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84" t="s">
        <v>176</v>
      </c>
      <c r="AU314" s="284" t="s">
        <v>88</v>
      </c>
      <c r="AV314" s="13" t="s">
        <v>88</v>
      </c>
      <c r="AW314" s="13" t="s">
        <v>34</v>
      </c>
      <c r="AX314" s="13" t="s">
        <v>78</v>
      </c>
      <c r="AY314" s="284" t="s">
        <v>168</v>
      </c>
    </row>
    <row r="315" s="13" customFormat="1">
      <c r="A315" s="13"/>
      <c r="B315" s="273"/>
      <c r="C315" s="274"/>
      <c r="D315" s="275" t="s">
        <v>176</v>
      </c>
      <c r="E315" s="276" t="s">
        <v>1</v>
      </c>
      <c r="F315" s="277" t="s">
        <v>429</v>
      </c>
      <c r="G315" s="274"/>
      <c r="H315" s="278">
        <v>25.600000000000001</v>
      </c>
      <c r="I315" s="279"/>
      <c r="J315" s="274"/>
      <c r="K315" s="274"/>
      <c r="L315" s="280"/>
      <c r="M315" s="281"/>
      <c r="N315" s="282"/>
      <c r="O315" s="282"/>
      <c r="P315" s="282"/>
      <c r="Q315" s="282"/>
      <c r="R315" s="282"/>
      <c r="S315" s="282"/>
      <c r="T315" s="28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84" t="s">
        <v>176</v>
      </c>
      <c r="AU315" s="284" t="s">
        <v>88</v>
      </c>
      <c r="AV315" s="13" t="s">
        <v>88</v>
      </c>
      <c r="AW315" s="13" t="s">
        <v>34</v>
      </c>
      <c r="AX315" s="13" t="s">
        <v>78</v>
      </c>
      <c r="AY315" s="284" t="s">
        <v>168</v>
      </c>
    </row>
    <row r="316" s="16" customFormat="1">
      <c r="A316" s="16"/>
      <c r="B316" s="306"/>
      <c r="C316" s="307"/>
      <c r="D316" s="275" t="s">
        <v>176</v>
      </c>
      <c r="E316" s="308" t="s">
        <v>1</v>
      </c>
      <c r="F316" s="309" t="s">
        <v>235</v>
      </c>
      <c r="G316" s="307"/>
      <c r="H316" s="310">
        <v>467.35199999999998</v>
      </c>
      <c r="I316" s="311"/>
      <c r="J316" s="307"/>
      <c r="K316" s="307"/>
      <c r="L316" s="312"/>
      <c r="M316" s="313"/>
      <c r="N316" s="314"/>
      <c r="O316" s="314"/>
      <c r="P316" s="314"/>
      <c r="Q316" s="314"/>
      <c r="R316" s="314"/>
      <c r="S316" s="314"/>
      <c r="T316" s="315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316" t="s">
        <v>176</v>
      </c>
      <c r="AU316" s="316" t="s">
        <v>88</v>
      </c>
      <c r="AV316" s="16" t="s">
        <v>187</v>
      </c>
      <c r="AW316" s="16" t="s">
        <v>34</v>
      </c>
      <c r="AX316" s="16" t="s">
        <v>78</v>
      </c>
      <c r="AY316" s="316" t="s">
        <v>168</v>
      </c>
    </row>
    <row r="317" s="15" customFormat="1">
      <c r="A317" s="15"/>
      <c r="B317" s="296"/>
      <c r="C317" s="297"/>
      <c r="D317" s="275" t="s">
        <v>176</v>
      </c>
      <c r="E317" s="298" t="s">
        <v>1</v>
      </c>
      <c r="F317" s="299" t="s">
        <v>281</v>
      </c>
      <c r="G317" s="297"/>
      <c r="H317" s="298" t="s">
        <v>1</v>
      </c>
      <c r="I317" s="300"/>
      <c r="J317" s="297"/>
      <c r="K317" s="297"/>
      <c r="L317" s="301"/>
      <c r="M317" s="302"/>
      <c r="N317" s="303"/>
      <c r="O317" s="303"/>
      <c r="P317" s="303"/>
      <c r="Q317" s="303"/>
      <c r="R317" s="303"/>
      <c r="S317" s="303"/>
      <c r="T317" s="30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305" t="s">
        <v>176</v>
      </c>
      <c r="AU317" s="305" t="s">
        <v>88</v>
      </c>
      <c r="AV317" s="15" t="s">
        <v>86</v>
      </c>
      <c r="AW317" s="15" t="s">
        <v>34</v>
      </c>
      <c r="AX317" s="15" t="s">
        <v>78</v>
      </c>
      <c r="AY317" s="305" t="s">
        <v>168</v>
      </c>
    </row>
    <row r="318" s="13" customFormat="1">
      <c r="A318" s="13"/>
      <c r="B318" s="273"/>
      <c r="C318" s="274"/>
      <c r="D318" s="275" t="s">
        <v>176</v>
      </c>
      <c r="E318" s="276" t="s">
        <v>1</v>
      </c>
      <c r="F318" s="277" t="s">
        <v>430</v>
      </c>
      <c r="G318" s="274"/>
      <c r="H318" s="278">
        <v>155.56800000000001</v>
      </c>
      <c r="I318" s="279"/>
      <c r="J318" s="274"/>
      <c r="K318" s="274"/>
      <c r="L318" s="280"/>
      <c r="M318" s="281"/>
      <c r="N318" s="282"/>
      <c r="O318" s="282"/>
      <c r="P318" s="282"/>
      <c r="Q318" s="282"/>
      <c r="R318" s="282"/>
      <c r="S318" s="282"/>
      <c r="T318" s="28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84" t="s">
        <v>176</v>
      </c>
      <c r="AU318" s="284" t="s">
        <v>88</v>
      </c>
      <c r="AV318" s="13" t="s">
        <v>88</v>
      </c>
      <c r="AW318" s="13" t="s">
        <v>34</v>
      </c>
      <c r="AX318" s="13" t="s">
        <v>78</v>
      </c>
      <c r="AY318" s="284" t="s">
        <v>168</v>
      </c>
    </row>
    <row r="319" s="13" customFormat="1">
      <c r="A319" s="13"/>
      <c r="B319" s="273"/>
      <c r="C319" s="274"/>
      <c r="D319" s="275" t="s">
        <v>176</v>
      </c>
      <c r="E319" s="276" t="s">
        <v>1</v>
      </c>
      <c r="F319" s="277" t="s">
        <v>431</v>
      </c>
      <c r="G319" s="274"/>
      <c r="H319" s="278">
        <v>81.186000000000007</v>
      </c>
      <c r="I319" s="279"/>
      <c r="J319" s="274"/>
      <c r="K319" s="274"/>
      <c r="L319" s="280"/>
      <c r="M319" s="281"/>
      <c r="N319" s="282"/>
      <c r="O319" s="282"/>
      <c r="P319" s="282"/>
      <c r="Q319" s="282"/>
      <c r="R319" s="282"/>
      <c r="S319" s="282"/>
      <c r="T319" s="28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84" t="s">
        <v>176</v>
      </c>
      <c r="AU319" s="284" t="s">
        <v>88</v>
      </c>
      <c r="AV319" s="13" t="s">
        <v>88</v>
      </c>
      <c r="AW319" s="13" t="s">
        <v>34</v>
      </c>
      <c r="AX319" s="13" t="s">
        <v>78</v>
      </c>
      <c r="AY319" s="284" t="s">
        <v>168</v>
      </c>
    </row>
    <row r="320" s="13" customFormat="1">
      <c r="A320" s="13"/>
      <c r="B320" s="273"/>
      <c r="C320" s="274"/>
      <c r="D320" s="275" t="s">
        <v>176</v>
      </c>
      <c r="E320" s="276" t="s">
        <v>1</v>
      </c>
      <c r="F320" s="277" t="s">
        <v>432</v>
      </c>
      <c r="G320" s="274"/>
      <c r="H320" s="278">
        <v>212.77199999999999</v>
      </c>
      <c r="I320" s="279"/>
      <c r="J320" s="274"/>
      <c r="K320" s="274"/>
      <c r="L320" s="280"/>
      <c r="M320" s="281"/>
      <c r="N320" s="282"/>
      <c r="O320" s="282"/>
      <c r="P320" s="282"/>
      <c r="Q320" s="282"/>
      <c r="R320" s="282"/>
      <c r="S320" s="282"/>
      <c r="T320" s="28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84" t="s">
        <v>176</v>
      </c>
      <c r="AU320" s="284" t="s">
        <v>88</v>
      </c>
      <c r="AV320" s="13" t="s">
        <v>88</v>
      </c>
      <c r="AW320" s="13" t="s">
        <v>34</v>
      </c>
      <c r="AX320" s="13" t="s">
        <v>78</v>
      </c>
      <c r="AY320" s="284" t="s">
        <v>168</v>
      </c>
    </row>
    <row r="321" s="13" customFormat="1">
      <c r="A321" s="13"/>
      <c r="B321" s="273"/>
      <c r="C321" s="274"/>
      <c r="D321" s="275" t="s">
        <v>176</v>
      </c>
      <c r="E321" s="276" t="s">
        <v>1</v>
      </c>
      <c r="F321" s="277" t="s">
        <v>433</v>
      </c>
      <c r="G321" s="274"/>
      <c r="H321" s="278">
        <v>137.34</v>
      </c>
      <c r="I321" s="279"/>
      <c r="J321" s="274"/>
      <c r="K321" s="274"/>
      <c r="L321" s="280"/>
      <c r="M321" s="281"/>
      <c r="N321" s="282"/>
      <c r="O321" s="282"/>
      <c r="P321" s="282"/>
      <c r="Q321" s="282"/>
      <c r="R321" s="282"/>
      <c r="S321" s="282"/>
      <c r="T321" s="28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84" t="s">
        <v>176</v>
      </c>
      <c r="AU321" s="284" t="s">
        <v>88</v>
      </c>
      <c r="AV321" s="13" t="s">
        <v>88</v>
      </c>
      <c r="AW321" s="13" t="s">
        <v>34</v>
      </c>
      <c r="AX321" s="13" t="s">
        <v>78</v>
      </c>
      <c r="AY321" s="284" t="s">
        <v>168</v>
      </c>
    </row>
    <row r="322" s="16" customFormat="1">
      <c r="A322" s="16"/>
      <c r="B322" s="306"/>
      <c r="C322" s="307"/>
      <c r="D322" s="275" t="s">
        <v>176</v>
      </c>
      <c r="E322" s="308" t="s">
        <v>1</v>
      </c>
      <c r="F322" s="309" t="s">
        <v>235</v>
      </c>
      <c r="G322" s="307"/>
      <c r="H322" s="310">
        <v>586.86599999999999</v>
      </c>
      <c r="I322" s="311"/>
      <c r="J322" s="307"/>
      <c r="K322" s="307"/>
      <c r="L322" s="312"/>
      <c r="M322" s="313"/>
      <c r="N322" s="314"/>
      <c r="O322" s="314"/>
      <c r="P322" s="314"/>
      <c r="Q322" s="314"/>
      <c r="R322" s="314"/>
      <c r="S322" s="314"/>
      <c r="T322" s="315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316" t="s">
        <v>176</v>
      </c>
      <c r="AU322" s="316" t="s">
        <v>88</v>
      </c>
      <c r="AV322" s="16" t="s">
        <v>187</v>
      </c>
      <c r="AW322" s="16" t="s">
        <v>34</v>
      </c>
      <c r="AX322" s="16" t="s">
        <v>78</v>
      </c>
      <c r="AY322" s="316" t="s">
        <v>168</v>
      </c>
    </row>
    <row r="323" s="14" customFormat="1">
      <c r="A323" s="14"/>
      <c r="B323" s="285"/>
      <c r="C323" s="286"/>
      <c r="D323" s="275" t="s">
        <v>176</v>
      </c>
      <c r="E323" s="287" t="s">
        <v>1</v>
      </c>
      <c r="F323" s="288" t="s">
        <v>178</v>
      </c>
      <c r="G323" s="286"/>
      <c r="H323" s="289">
        <v>1054.2180000000001</v>
      </c>
      <c r="I323" s="290"/>
      <c r="J323" s="286"/>
      <c r="K323" s="286"/>
      <c r="L323" s="291"/>
      <c r="M323" s="292"/>
      <c r="N323" s="293"/>
      <c r="O323" s="293"/>
      <c r="P323" s="293"/>
      <c r="Q323" s="293"/>
      <c r="R323" s="293"/>
      <c r="S323" s="293"/>
      <c r="T323" s="29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95" t="s">
        <v>176</v>
      </c>
      <c r="AU323" s="295" t="s">
        <v>88</v>
      </c>
      <c r="AV323" s="14" t="s">
        <v>174</v>
      </c>
      <c r="AW323" s="14" t="s">
        <v>34</v>
      </c>
      <c r="AX323" s="14" t="s">
        <v>86</v>
      </c>
      <c r="AY323" s="295" t="s">
        <v>168</v>
      </c>
    </row>
    <row r="324" s="2" customFormat="1" ht="21.75" customHeight="1">
      <c r="A324" s="39"/>
      <c r="B324" s="40"/>
      <c r="C324" s="259" t="s">
        <v>434</v>
      </c>
      <c r="D324" s="259" t="s">
        <v>170</v>
      </c>
      <c r="E324" s="260" t="s">
        <v>435</v>
      </c>
      <c r="F324" s="261" t="s">
        <v>436</v>
      </c>
      <c r="G324" s="262" t="s">
        <v>210</v>
      </c>
      <c r="H324" s="263">
        <v>327.83199999999999</v>
      </c>
      <c r="I324" s="264"/>
      <c r="J324" s="265">
        <f>ROUND(I324*H324,2)</f>
        <v>0</v>
      </c>
      <c r="K324" s="266"/>
      <c r="L324" s="45"/>
      <c r="M324" s="267" t="s">
        <v>1</v>
      </c>
      <c r="N324" s="268" t="s">
        <v>43</v>
      </c>
      <c r="O324" s="92"/>
      <c r="P324" s="269">
        <f>O324*H324</f>
        <v>0</v>
      </c>
      <c r="Q324" s="269">
        <v>0.018380000000000001</v>
      </c>
      <c r="R324" s="269">
        <f>Q324*H324</f>
        <v>6.0255521600000002</v>
      </c>
      <c r="S324" s="269">
        <v>0</v>
      </c>
      <c r="T324" s="27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71" t="s">
        <v>174</v>
      </c>
      <c r="AT324" s="271" t="s">
        <v>170</v>
      </c>
      <c r="AU324" s="271" t="s">
        <v>88</v>
      </c>
      <c r="AY324" s="18" t="s">
        <v>168</v>
      </c>
      <c r="BE324" s="272">
        <f>IF(N324="základní",J324,0)</f>
        <v>0</v>
      </c>
      <c r="BF324" s="272">
        <f>IF(N324="snížená",J324,0)</f>
        <v>0</v>
      </c>
      <c r="BG324" s="272">
        <f>IF(N324="zákl. přenesená",J324,0)</f>
        <v>0</v>
      </c>
      <c r="BH324" s="272">
        <f>IF(N324="sníž. přenesená",J324,0)</f>
        <v>0</v>
      </c>
      <c r="BI324" s="272">
        <f>IF(N324="nulová",J324,0)</f>
        <v>0</v>
      </c>
      <c r="BJ324" s="18" t="s">
        <v>86</v>
      </c>
      <c r="BK324" s="272">
        <f>ROUND(I324*H324,2)</f>
        <v>0</v>
      </c>
      <c r="BL324" s="18" t="s">
        <v>174</v>
      </c>
      <c r="BM324" s="271" t="s">
        <v>437</v>
      </c>
    </row>
    <row r="325" s="15" customFormat="1">
      <c r="A325" s="15"/>
      <c r="B325" s="296"/>
      <c r="C325" s="297"/>
      <c r="D325" s="275" t="s">
        <v>176</v>
      </c>
      <c r="E325" s="298" t="s">
        <v>1</v>
      </c>
      <c r="F325" s="299" t="s">
        <v>421</v>
      </c>
      <c r="G325" s="297"/>
      <c r="H325" s="298" t="s">
        <v>1</v>
      </c>
      <c r="I325" s="300"/>
      <c r="J325" s="297"/>
      <c r="K325" s="297"/>
      <c r="L325" s="301"/>
      <c r="M325" s="302"/>
      <c r="N325" s="303"/>
      <c r="O325" s="303"/>
      <c r="P325" s="303"/>
      <c r="Q325" s="303"/>
      <c r="R325" s="303"/>
      <c r="S325" s="303"/>
      <c r="T325" s="30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5" t="s">
        <v>176</v>
      </c>
      <c r="AU325" s="305" t="s">
        <v>88</v>
      </c>
      <c r="AV325" s="15" t="s">
        <v>86</v>
      </c>
      <c r="AW325" s="15" t="s">
        <v>34</v>
      </c>
      <c r="AX325" s="15" t="s">
        <v>78</v>
      </c>
      <c r="AY325" s="305" t="s">
        <v>168</v>
      </c>
    </row>
    <row r="326" s="13" customFormat="1">
      <c r="A326" s="13"/>
      <c r="B326" s="273"/>
      <c r="C326" s="274"/>
      <c r="D326" s="275" t="s">
        <v>176</v>
      </c>
      <c r="E326" s="276" t="s">
        <v>1</v>
      </c>
      <c r="F326" s="277" t="s">
        <v>438</v>
      </c>
      <c r="G326" s="274"/>
      <c r="H326" s="278">
        <v>55.520000000000003</v>
      </c>
      <c r="I326" s="279"/>
      <c r="J326" s="274"/>
      <c r="K326" s="274"/>
      <c r="L326" s="280"/>
      <c r="M326" s="281"/>
      <c r="N326" s="282"/>
      <c r="O326" s="282"/>
      <c r="P326" s="282"/>
      <c r="Q326" s="282"/>
      <c r="R326" s="282"/>
      <c r="S326" s="282"/>
      <c r="T326" s="28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84" t="s">
        <v>176</v>
      </c>
      <c r="AU326" s="284" t="s">
        <v>88</v>
      </c>
      <c r="AV326" s="13" t="s">
        <v>88</v>
      </c>
      <c r="AW326" s="13" t="s">
        <v>34</v>
      </c>
      <c r="AX326" s="13" t="s">
        <v>78</v>
      </c>
      <c r="AY326" s="284" t="s">
        <v>168</v>
      </c>
    </row>
    <row r="327" s="13" customFormat="1">
      <c r="A327" s="13"/>
      <c r="B327" s="273"/>
      <c r="C327" s="274"/>
      <c r="D327" s="275" t="s">
        <v>176</v>
      </c>
      <c r="E327" s="276" t="s">
        <v>1</v>
      </c>
      <c r="F327" s="277" t="s">
        <v>439</v>
      </c>
      <c r="G327" s="274"/>
      <c r="H327" s="278">
        <v>28.672000000000001</v>
      </c>
      <c r="I327" s="279"/>
      <c r="J327" s="274"/>
      <c r="K327" s="274"/>
      <c r="L327" s="280"/>
      <c r="M327" s="281"/>
      <c r="N327" s="282"/>
      <c r="O327" s="282"/>
      <c r="P327" s="282"/>
      <c r="Q327" s="282"/>
      <c r="R327" s="282"/>
      <c r="S327" s="282"/>
      <c r="T327" s="28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84" t="s">
        <v>176</v>
      </c>
      <c r="AU327" s="284" t="s">
        <v>88</v>
      </c>
      <c r="AV327" s="13" t="s">
        <v>88</v>
      </c>
      <c r="AW327" s="13" t="s">
        <v>34</v>
      </c>
      <c r="AX327" s="13" t="s">
        <v>78</v>
      </c>
      <c r="AY327" s="284" t="s">
        <v>168</v>
      </c>
    </row>
    <row r="328" s="16" customFormat="1">
      <c r="A328" s="16"/>
      <c r="B328" s="306"/>
      <c r="C328" s="307"/>
      <c r="D328" s="275" t="s">
        <v>176</v>
      </c>
      <c r="E328" s="308" t="s">
        <v>1</v>
      </c>
      <c r="F328" s="309" t="s">
        <v>235</v>
      </c>
      <c r="G328" s="307"/>
      <c r="H328" s="310">
        <v>84.191999999999993</v>
      </c>
      <c r="I328" s="311"/>
      <c r="J328" s="307"/>
      <c r="K328" s="307"/>
      <c r="L328" s="312"/>
      <c r="M328" s="313"/>
      <c r="N328" s="314"/>
      <c r="O328" s="314"/>
      <c r="P328" s="314"/>
      <c r="Q328" s="314"/>
      <c r="R328" s="314"/>
      <c r="S328" s="314"/>
      <c r="T328" s="315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16" t="s">
        <v>176</v>
      </c>
      <c r="AU328" s="316" t="s">
        <v>88</v>
      </c>
      <c r="AV328" s="16" t="s">
        <v>187</v>
      </c>
      <c r="AW328" s="16" t="s">
        <v>34</v>
      </c>
      <c r="AX328" s="16" t="s">
        <v>78</v>
      </c>
      <c r="AY328" s="316" t="s">
        <v>168</v>
      </c>
    </row>
    <row r="329" s="15" customFormat="1">
      <c r="A329" s="15"/>
      <c r="B329" s="296"/>
      <c r="C329" s="297"/>
      <c r="D329" s="275" t="s">
        <v>176</v>
      </c>
      <c r="E329" s="298" t="s">
        <v>1</v>
      </c>
      <c r="F329" s="299" t="s">
        <v>281</v>
      </c>
      <c r="G329" s="297"/>
      <c r="H329" s="298" t="s">
        <v>1</v>
      </c>
      <c r="I329" s="300"/>
      <c r="J329" s="297"/>
      <c r="K329" s="297"/>
      <c r="L329" s="301"/>
      <c r="M329" s="302"/>
      <c r="N329" s="303"/>
      <c r="O329" s="303"/>
      <c r="P329" s="303"/>
      <c r="Q329" s="303"/>
      <c r="R329" s="303"/>
      <c r="S329" s="303"/>
      <c r="T329" s="304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5" t="s">
        <v>176</v>
      </c>
      <c r="AU329" s="305" t="s">
        <v>88</v>
      </c>
      <c r="AV329" s="15" t="s">
        <v>86</v>
      </c>
      <c r="AW329" s="15" t="s">
        <v>34</v>
      </c>
      <c r="AX329" s="15" t="s">
        <v>78</v>
      </c>
      <c r="AY329" s="305" t="s">
        <v>168</v>
      </c>
    </row>
    <row r="330" s="13" customFormat="1">
      <c r="A330" s="13"/>
      <c r="B330" s="273"/>
      <c r="C330" s="274"/>
      <c r="D330" s="275" t="s">
        <v>176</v>
      </c>
      <c r="E330" s="276" t="s">
        <v>1</v>
      </c>
      <c r="F330" s="277" t="s">
        <v>440</v>
      </c>
      <c r="G330" s="274"/>
      <c r="H330" s="278">
        <v>40.880000000000003</v>
      </c>
      <c r="I330" s="279"/>
      <c r="J330" s="274"/>
      <c r="K330" s="274"/>
      <c r="L330" s="280"/>
      <c r="M330" s="281"/>
      <c r="N330" s="282"/>
      <c r="O330" s="282"/>
      <c r="P330" s="282"/>
      <c r="Q330" s="282"/>
      <c r="R330" s="282"/>
      <c r="S330" s="282"/>
      <c r="T330" s="28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84" t="s">
        <v>176</v>
      </c>
      <c r="AU330" s="284" t="s">
        <v>88</v>
      </c>
      <c r="AV330" s="13" t="s">
        <v>88</v>
      </c>
      <c r="AW330" s="13" t="s">
        <v>34</v>
      </c>
      <c r="AX330" s="13" t="s">
        <v>78</v>
      </c>
      <c r="AY330" s="284" t="s">
        <v>168</v>
      </c>
    </row>
    <row r="331" s="13" customFormat="1">
      <c r="A331" s="13"/>
      <c r="B331" s="273"/>
      <c r="C331" s="274"/>
      <c r="D331" s="275" t="s">
        <v>176</v>
      </c>
      <c r="E331" s="276" t="s">
        <v>1</v>
      </c>
      <c r="F331" s="277" t="s">
        <v>441</v>
      </c>
      <c r="G331" s="274"/>
      <c r="H331" s="278">
        <v>13.4</v>
      </c>
      <c r="I331" s="279"/>
      <c r="J331" s="274"/>
      <c r="K331" s="274"/>
      <c r="L331" s="280"/>
      <c r="M331" s="281"/>
      <c r="N331" s="282"/>
      <c r="O331" s="282"/>
      <c r="P331" s="282"/>
      <c r="Q331" s="282"/>
      <c r="R331" s="282"/>
      <c r="S331" s="282"/>
      <c r="T331" s="28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84" t="s">
        <v>176</v>
      </c>
      <c r="AU331" s="284" t="s">
        <v>88</v>
      </c>
      <c r="AV331" s="13" t="s">
        <v>88</v>
      </c>
      <c r="AW331" s="13" t="s">
        <v>34</v>
      </c>
      <c r="AX331" s="13" t="s">
        <v>78</v>
      </c>
      <c r="AY331" s="284" t="s">
        <v>168</v>
      </c>
    </row>
    <row r="332" s="13" customFormat="1">
      <c r="A332" s="13"/>
      <c r="B332" s="273"/>
      <c r="C332" s="274"/>
      <c r="D332" s="275" t="s">
        <v>176</v>
      </c>
      <c r="E332" s="276" t="s">
        <v>1</v>
      </c>
      <c r="F332" s="277" t="s">
        <v>442</v>
      </c>
      <c r="G332" s="274"/>
      <c r="H332" s="278">
        <v>89.159999999999997</v>
      </c>
      <c r="I332" s="279"/>
      <c r="J332" s="274"/>
      <c r="K332" s="274"/>
      <c r="L332" s="280"/>
      <c r="M332" s="281"/>
      <c r="N332" s="282"/>
      <c r="O332" s="282"/>
      <c r="P332" s="282"/>
      <c r="Q332" s="282"/>
      <c r="R332" s="282"/>
      <c r="S332" s="282"/>
      <c r="T332" s="28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84" t="s">
        <v>176</v>
      </c>
      <c r="AU332" s="284" t="s">
        <v>88</v>
      </c>
      <c r="AV332" s="13" t="s">
        <v>88</v>
      </c>
      <c r="AW332" s="13" t="s">
        <v>34</v>
      </c>
      <c r="AX332" s="13" t="s">
        <v>78</v>
      </c>
      <c r="AY332" s="284" t="s">
        <v>168</v>
      </c>
    </row>
    <row r="333" s="13" customFormat="1">
      <c r="A333" s="13"/>
      <c r="B333" s="273"/>
      <c r="C333" s="274"/>
      <c r="D333" s="275" t="s">
        <v>176</v>
      </c>
      <c r="E333" s="276" t="s">
        <v>1</v>
      </c>
      <c r="F333" s="277" t="s">
        <v>443</v>
      </c>
      <c r="G333" s="274"/>
      <c r="H333" s="278">
        <v>44.479999999999997</v>
      </c>
      <c r="I333" s="279"/>
      <c r="J333" s="274"/>
      <c r="K333" s="274"/>
      <c r="L333" s="280"/>
      <c r="M333" s="281"/>
      <c r="N333" s="282"/>
      <c r="O333" s="282"/>
      <c r="P333" s="282"/>
      <c r="Q333" s="282"/>
      <c r="R333" s="282"/>
      <c r="S333" s="282"/>
      <c r="T333" s="28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84" t="s">
        <v>176</v>
      </c>
      <c r="AU333" s="284" t="s">
        <v>88</v>
      </c>
      <c r="AV333" s="13" t="s">
        <v>88</v>
      </c>
      <c r="AW333" s="13" t="s">
        <v>34</v>
      </c>
      <c r="AX333" s="13" t="s">
        <v>78</v>
      </c>
      <c r="AY333" s="284" t="s">
        <v>168</v>
      </c>
    </row>
    <row r="334" s="16" customFormat="1">
      <c r="A334" s="16"/>
      <c r="B334" s="306"/>
      <c r="C334" s="307"/>
      <c r="D334" s="275" t="s">
        <v>176</v>
      </c>
      <c r="E334" s="308" t="s">
        <v>1</v>
      </c>
      <c r="F334" s="309" t="s">
        <v>235</v>
      </c>
      <c r="G334" s="307"/>
      <c r="H334" s="310">
        <v>187.91999999999999</v>
      </c>
      <c r="I334" s="311"/>
      <c r="J334" s="307"/>
      <c r="K334" s="307"/>
      <c r="L334" s="312"/>
      <c r="M334" s="313"/>
      <c r="N334" s="314"/>
      <c r="O334" s="314"/>
      <c r="P334" s="314"/>
      <c r="Q334" s="314"/>
      <c r="R334" s="314"/>
      <c r="S334" s="314"/>
      <c r="T334" s="315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16" t="s">
        <v>176</v>
      </c>
      <c r="AU334" s="316" t="s">
        <v>88</v>
      </c>
      <c r="AV334" s="16" t="s">
        <v>187</v>
      </c>
      <c r="AW334" s="16" t="s">
        <v>34</v>
      </c>
      <c r="AX334" s="16" t="s">
        <v>78</v>
      </c>
      <c r="AY334" s="316" t="s">
        <v>168</v>
      </c>
    </row>
    <row r="335" s="13" customFormat="1">
      <c r="A335" s="13"/>
      <c r="B335" s="273"/>
      <c r="C335" s="274"/>
      <c r="D335" s="275" t="s">
        <v>176</v>
      </c>
      <c r="E335" s="276" t="s">
        <v>1</v>
      </c>
      <c r="F335" s="277" t="s">
        <v>444</v>
      </c>
      <c r="G335" s="274"/>
      <c r="H335" s="278">
        <v>55.719999999999999</v>
      </c>
      <c r="I335" s="279"/>
      <c r="J335" s="274"/>
      <c r="K335" s="274"/>
      <c r="L335" s="280"/>
      <c r="M335" s="281"/>
      <c r="N335" s="282"/>
      <c r="O335" s="282"/>
      <c r="P335" s="282"/>
      <c r="Q335" s="282"/>
      <c r="R335" s="282"/>
      <c r="S335" s="282"/>
      <c r="T335" s="28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84" t="s">
        <v>176</v>
      </c>
      <c r="AU335" s="284" t="s">
        <v>88</v>
      </c>
      <c r="AV335" s="13" t="s">
        <v>88</v>
      </c>
      <c r="AW335" s="13" t="s">
        <v>34</v>
      </c>
      <c r="AX335" s="13" t="s">
        <v>78</v>
      </c>
      <c r="AY335" s="284" t="s">
        <v>168</v>
      </c>
    </row>
    <row r="336" s="16" customFormat="1">
      <c r="A336" s="16"/>
      <c r="B336" s="306"/>
      <c r="C336" s="307"/>
      <c r="D336" s="275" t="s">
        <v>176</v>
      </c>
      <c r="E336" s="308" t="s">
        <v>1</v>
      </c>
      <c r="F336" s="309" t="s">
        <v>235</v>
      </c>
      <c r="G336" s="307"/>
      <c r="H336" s="310">
        <v>55.719999999999999</v>
      </c>
      <c r="I336" s="311"/>
      <c r="J336" s="307"/>
      <c r="K336" s="307"/>
      <c r="L336" s="312"/>
      <c r="M336" s="313"/>
      <c r="N336" s="314"/>
      <c r="O336" s="314"/>
      <c r="P336" s="314"/>
      <c r="Q336" s="314"/>
      <c r="R336" s="314"/>
      <c r="S336" s="314"/>
      <c r="T336" s="315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316" t="s">
        <v>176</v>
      </c>
      <c r="AU336" s="316" t="s">
        <v>88</v>
      </c>
      <c r="AV336" s="16" t="s">
        <v>187</v>
      </c>
      <c r="AW336" s="16" t="s">
        <v>34</v>
      </c>
      <c r="AX336" s="16" t="s">
        <v>78</v>
      </c>
      <c r="AY336" s="316" t="s">
        <v>168</v>
      </c>
    </row>
    <row r="337" s="14" customFormat="1">
      <c r="A337" s="14"/>
      <c r="B337" s="285"/>
      <c r="C337" s="286"/>
      <c r="D337" s="275" t="s">
        <v>176</v>
      </c>
      <c r="E337" s="287" t="s">
        <v>1</v>
      </c>
      <c r="F337" s="288" t="s">
        <v>178</v>
      </c>
      <c r="G337" s="286"/>
      <c r="H337" s="289">
        <v>327.83199999999999</v>
      </c>
      <c r="I337" s="290"/>
      <c r="J337" s="286"/>
      <c r="K337" s="286"/>
      <c r="L337" s="291"/>
      <c r="M337" s="292"/>
      <c r="N337" s="293"/>
      <c r="O337" s="293"/>
      <c r="P337" s="293"/>
      <c r="Q337" s="293"/>
      <c r="R337" s="293"/>
      <c r="S337" s="293"/>
      <c r="T337" s="29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95" t="s">
        <v>176</v>
      </c>
      <c r="AU337" s="295" t="s">
        <v>88</v>
      </c>
      <c r="AV337" s="14" t="s">
        <v>174</v>
      </c>
      <c r="AW337" s="14" t="s">
        <v>34</v>
      </c>
      <c r="AX337" s="14" t="s">
        <v>86</v>
      </c>
      <c r="AY337" s="295" t="s">
        <v>168</v>
      </c>
    </row>
    <row r="338" s="2" customFormat="1" ht="21.75" customHeight="1">
      <c r="A338" s="39"/>
      <c r="B338" s="40"/>
      <c r="C338" s="259" t="s">
        <v>445</v>
      </c>
      <c r="D338" s="259" t="s">
        <v>170</v>
      </c>
      <c r="E338" s="260" t="s">
        <v>446</v>
      </c>
      <c r="F338" s="261" t="s">
        <v>447</v>
      </c>
      <c r="G338" s="262" t="s">
        <v>210</v>
      </c>
      <c r="H338" s="263">
        <v>1054.2180000000001</v>
      </c>
      <c r="I338" s="264"/>
      <c r="J338" s="265">
        <f>ROUND(I338*H338,2)</f>
        <v>0</v>
      </c>
      <c r="K338" s="266"/>
      <c r="L338" s="45"/>
      <c r="M338" s="267" t="s">
        <v>1</v>
      </c>
      <c r="N338" s="268" t="s">
        <v>43</v>
      </c>
      <c r="O338" s="92"/>
      <c r="P338" s="269">
        <f>O338*H338</f>
        <v>0</v>
      </c>
      <c r="Q338" s="269">
        <v>0.017000000000000001</v>
      </c>
      <c r="R338" s="269">
        <f>Q338*H338</f>
        <v>17.921706000000004</v>
      </c>
      <c r="S338" s="269">
        <v>0</v>
      </c>
      <c r="T338" s="27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71" t="s">
        <v>174</v>
      </c>
      <c r="AT338" s="271" t="s">
        <v>170</v>
      </c>
      <c r="AU338" s="271" t="s">
        <v>88</v>
      </c>
      <c r="AY338" s="18" t="s">
        <v>168</v>
      </c>
      <c r="BE338" s="272">
        <f>IF(N338="základní",J338,0)</f>
        <v>0</v>
      </c>
      <c r="BF338" s="272">
        <f>IF(N338="snížená",J338,0)</f>
        <v>0</v>
      </c>
      <c r="BG338" s="272">
        <f>IF(N338="zákl. přenesená",J338,0)</f>
        <v>0</v>
      </c>
      <c r="BH338" s="272">
        <f>IF(N338="sníž. přenesená",J338,0)</f>
        <v>0</v>
      </c>
      <c r="BI338" s="272">
        <f>IF(N338="nulová",J338,0)</f>
        <v>0</v>
      </c>
      <c r="BJ338" s="18" t="s">
        <v>86</v>
      </c>
      <c r="BK338" s="272">
        <f>ROUND(I338*H338,2)</f>
        <v>0</v>
      </c>
      <c r="BL338" s="18" t="s">
        <v>174</v>
      </c>
      <c r="BM338" s="271" t="s">
        <v>448</v>
      </c>
    </row>
    <row r="339" s="15" customFormat="1">
      <c r="A339" s="15"/>
      <c r="B339" s="296"/>
      <c r="C339" s="297"/>
      <c r="D339" s="275" t="s">
        <v>176</v>
      </c>
      <c r="E339" s="298" t="s">
        <v>1</v>
      </c>
      <c r="F339" s="299" t="s">
        <v>421</v>
      </c>
      <c r="G339" s="297"/>
      <c r="H339" s="298" t="s">
        <v>1</v>
      </c>
      <c r="I339" s="300"/>
      <c r="J339" s="297"/>
      <c r="K339" s="297"/>
      <c r="L339" s="301"/>
      <c r="M339" s="302"/>
      <c r="N339" s="303"/>
      <c r="O339" s="303"/>
      <c r="P339" s="303"/>
      <c r="Q339" s="303"/>
      <c r="R339" s="303"/>
      <c r="S339" s="303"/>
      <c r="T339" s="30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305" t="s">
        <v>176</v>
      </c>
      <c r="AU339" s="305" t="s">
        <v>88</v>
      </c>
      <c r="AV339" s="15" t="s">
        <v>86</v>
      </c>
      <c r="AW339" s="15" t="s">
        <v>34</v>
      </c>
      <c r="AX339" s="15" t="s">
        <v>78</v>
      </c>
      <c r="AY339" s="305" t="s">
        <v>168</v>
      </c>
    </row>
    <row r="340" s="13" customFormat="1">
      <c r="A340" s="13"/>
      <c r="B340" s="273"/>
      <c r="C340" s="274"/>
      <c r="D340" s="275" t="s">
        <v>176</v>
      </c>
      <c r="E340" s="276" t="s">
        <v>1</v>
      </c>
      <c r="F340" s="277" t="s">
        <v>422</v>
      </c>
      <c r="G340" s="274"/>
      <c r="H340" s="278">
        <v>70.207999999999998</v>
      </c>
      <c r="I340" s="279"/>
      <c r="J340" s="274"/>
      <c r="K340" s="274"/>
      <c r="L340" s="280"/>
      <c r="M340" s="281"/>
      <c r="N340" s="282"/>
      <c r="O340" s="282"/>
      <c r="P340" s="282"/>
      <c r="Q340" s="282"/>
      <c r="R340" s="282"/>
      <c r="S340" s="282"/>
      <c r="T340" s="28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84" t="s">
        <v>176</v>
      </c>
      <c r="AU340" s="284" t="s">
        <v>88</v>
      </c>
      <c r="AV340" s="13" t="s">
        <v>88</v>
      </c>
      <c r="AW340" s="13" t="s">
        <v>34</v>
      </c>
      <c r="AX340" s="13" t="s">
        <v>78</v>
      </c>
      <c r="AY340" s="284" t="s">
        <v>168</v>
      </c>
    </row>
    <row r="341" s="13" customFormat="1">
      <c r="A341" s="13"/>
      <c r="B341" s="273"/>
      <c r="C341" s="274"/>
      <c r="D341" s="275" t="s">
        <v>176</v>
      </c>
      <c r="E341" s="276" t="s">
        <v>1</v>
      </c>
      <c r="F341" s="277" t="s">
        <v>423</v>
      </c>
      <c r="G341" s="274"/>
      <c r="H341" s="278">
        <v>74.560000000000002</v>
      </c>
      <c r="I341" s="279"/>
      <c r="J341" s="274"/>
      <c r="K341" s="274"/>
      <c r="L341" s="280"/>
      <c r="M341" s="281"/>
      <c r="N341" s="282"/>
      <c r="O341" s="282"/>
      <c r="P341" s="282"/>
      <c r="Q341" s="282"/>
      <c r="R341" s="282"/>
      <c r="S341" s="282"/>
      <c r="T341" s="28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84" t="s">
        <v>176</v>
      </c>
      <c r="AU341" s="284" t="s">
        <v>88</v>
      </c>
      <c r="AV341" s="13" t="s">
        <v>88</v>
      </c>
      <c r="AW341" s="13" t="s">
        <v>34</v>
      </c>
      <c r="AX341" s="13" t="s">
        <v>78</v>
      </c>
      <c r="AY341" s="284" t="s">
        <v>168</v>
      </c>
    </row>
    <row r="342" s="13" customFormat="1">
      <c r="A342" s="13"/>
      <c r="B342" s="273"/>
      <c r="C342" s="274"/>
      <c r="D342" s="275" t="s">
        <v>176</v>
      </c>
      <c r="E342" s="276" t="s">
        <v>1</v>
      </c>
      <c r="F342" s="277" t="s">
        <v>424</v>
      </c>
      <c r="G342" s="274"/>
      <c r="H342" s="278">
        <v>64.447999999999993</v>
      </c>
      <c r="I342" s="279"/>
      <c r="J342" s="274"/>
      <c r="K342" s="274"/>
      <c r="L342" s="280"/>
      <c r="M342" s="281"/>
      <c r="N342" s="282"/>
      <c r="O342" s="282"/>
      <c r="P342" s="282"/>
      <c r="Q342" s="282"/>
      <c r="R342" s="282"/>
      <c r="S342" s="282"/>
      <c r="T342" s="28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84" t="s">
        <v>176</v>
      </c>
      <c r="AU342" s="284" t="s">
        <v>88</v>
      </c>
      <c r="AV342" s="13" t="s">
        <v>88</v>
      </c>
      <c r="AW342" s="13" t="s">
        <v>34</v>
      </c>
      <c r="AX342" s="13" t="s">
        <v>78</v>
      </c>
      <c r="AY342" s="284" t="s">
        <v>168</v>
      </c>
    </row>
    <row r="343" s="13" customFormat="1">
      <c r="A343" s="13"/>
      <c r="B343" s="273"/>
      <c r="C343" s="274"/>
      <c r="D343" s="275" t="s">
        <v>176</v>
      </c>
      <c r="E343" s="276" t="s">
        <v>1</v>
      </c>
      <c r="F343" s="277" t="s">
        <v>425</v>
      </c>
      <c r="G343" s="274"/>
      <c r="H343" s="278">
        <v>70.528000000000006</v>
      </c>
      <c r="I343" s="279"/>
      <c r="J343" s="274"/>
      <c r="K343" s="274"/>
      <c r="L343" s="280"/>
      <c r="M343" s="281"/>
      <c r="N343" s="282"/>
      <c r="O343" s="282"/>
      <c r="P343" s="282"/>
      <c r="Q343" s="282"/>
      <c r="R343" s="282"/>
      <c r="S343" s="282"/>
      <c r="T343" s="28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84" t="s">
        <v>176</v>
      </c>
      <c r="AU343" s="284" t="s">
        <v>88</v>
      </c>
      <c r="AV343" s="13" t="s">
        <v>88</v>
      </c>
      <c r="AW343" s="13" t="s">
        <v>34</v>
      </c>
      <c r="AX343" s="13" t="s">
        <v>78</v>
      </c>
      <c r="AY343" s="284" t="s">
        <v>168</v>
      </c>
    </row>
    <row r="344" s="13" customFormat="1">
      <c r="A344" s="13"/>
      <c r="B344" s="273"/>
      <c r="C344" s="274"/>
      <c r="D344" s="275" t="s">
        <v>176</v>
      </c>
      <c r="E344" s="276" t="s">
        <v>1</v>
      </c>
      <c r="F344" s="277" t="s">
        <v>426</v>
      </c>
      <c r="G344" s="274"/>
      <c r="H344" s="278">
        <v>60.415999999999997</v>
      </c>
      <c r="I344" s="279"/>
      <c r="J344" s="274"/>
      <c r="K344" s="274"/>
      <c r="L344" s="280"/>
      <c r="M344" s="281"/>
      <c r="N344" s="282"/>
      <c r="O344" s="282"/>
      <c r="P344" s="282"/>
      <c r="Q344" s="282"/>
      <c r="R344" s="282"/>
      <c r="S344" s="282"/>
      <c r="T344" s="28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84" t="s">
        <v>176</v>
      </c>
      <c r="AU344" s="284" t="s">
        <v>88</v>
      </c>
      <c r="AV344" s="13" t="s">
        <v>88</v>
      </c>
      <c r="AW344" s="13" t="s">
        <v>34</v>
      </c>
      <c r="AX344" s="13" t="s">
        <v>78</v>
      </c>
      <c r="AY344" s="284" t="s">
        <v>168</v>
      </c>
    </row>
    <row r="345" s="13" customFormat="1">
      <c r="A345" s="13"/>
      <c r="B345" s="273"/>
      <c r="C345" s="274"/>
      <c r="D345" s="275" t="s">
        <v>176</v>
      </c>
      <c r="E345" s="276" t="s">
        <v>1</v>
      </c>
      <c r="F345" s="277" t="s">
        <v>427</v>
      </c>
      <c r="G345" s="274"/>
      <c r="H345" s="278">
        <v>52.031999999999996</v>
      </c>
      <c r="I345" s="279"/>
      <c r="J345" s="274"/>
      <c r="K345" s="274"/>
      <c r="L345" s="280"/>
      <c r="M345" s="281"/>
      <c r="N345" s="282"/>
      <c r="O345" s="282"/>
      <c r="P345" s="282"/>
      <c r="Q345" s="282"/>
      <c r="R345" s="282"/>
      <c r="S345" s="282"/>
      <c r="T345" s="28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84" t="s">
        <v>176</v>
      </c>
      <c r="AU345" s="284" t="s">
        <v>88</v>
      </c>
      <c r="AV345" s="13" t="s">
        <v>88</v>
      </c>
      <c r="AW345" s="13" t="s">
        <v>34</v>
      </c>
      <c r="AX345" s="13" t="s">
        <v>78</v>
      </c>
      <c r="AY345" s="284" t="s">
        <v>168</v>
      </c>
    </row>
    <row r="346" s="13" customFormat="1">
      <c r="A346" s="13"/>
      <c r="B346" s="273"/>
      <c r="C346" s="274"/>
      <c r="D346" s="275" t="s">
        <v>176</v>
      </c>
      <c r="E346" s="276" t="s">
        <v>1</v>
      </c>
      <c r="F346" s="277" t="s">
        <v>428</v>
      </c>
      <c r="G346" s="274"/>
      <c r="H346" s="278">
        <v>49.560000000000002</v>
      </c>
      <c r="I346" s="279"/>
      <c r="J346" s="274"/>
      <c r="K346" s="274"/>
      <c r="L346" s="280"/>
      <c r="M346" s="281"/>
      <c r="N346" s="282"/>
      <c r="O346" s="282"/>
      <c r="P346" s="282"/>
      <c r="Q346" s="282"/>
      <c r="R346" s="282"/>
      <c r="S346" s="282"/>
      <c r="T346" s="28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84" t="s">
        <v>176</v>
      </c>
      <c r="AU346" s="284" t="s">
        <v>88</v>
      </c>
      <c r="AV346" s="13" t="s">
        <v>88</v>
      </c>
      <c r="AW346" s="13" t="s">
        <v>34</v>
      </c>
      <c r="AX346" s="13" t="s">
        <v>78</v>
      </c>
      <c r="AY346" s="284" t="s">
        <v>168</v>
      </c>
    </row>
    <row r="347" s="13" customFormat="1">
      <c r="A347" s="13"/>
      <c r="B347" s="273"/>
      <c r="C347" s="274"/>
      <c r="D347" s="275" t="s">
        <v>176</v>
      </c>
      <c r="E347" s="276" t="s">
        <v>1</v>
      </c>
      <c r="F347" s="277" t="s">
        <v>429</v>
      </c>
      <c r="G347" s="274"/>
      <c r="H347" s="278">
        <v>25.600000000000001</v>
      </c>
      <c r="I347" s="279"/>
      <c r="J347" s="274"/>
      <c r="K347" s="274"/>
      <c r="L347" s="280"/>
      <c r="M347" s="281"/>
      <c r="N347" s="282"/>
      <c r="O347" s="282"/>
      <c r="P347" s="282"/>
      <c r="Q347" s="282"/>
      <c r="R347" s="282"/>
      <c r="S347" s="282"/>
      <c r="T347" s="28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84" t="s">
        <v>176</v>
      </c>
      <c r="AU347" s="284" t="s">
        <v>88</v>
      </c>
      <c r="AV347" s="13" t="s">
        <v>88</v>
      </c>
      <c r="AW347" s="13" t="s">
        <v>34</v>
      </c>
      <c r="AX347" s="13" t="s">
        <v>78</v>
      </c>
      <c r="AY347" s="284" t="s">
        <v>168</v>
      </c>
    </row>
    <row r="348" s="16" customFormat="1">
      <c r="A348" s="16"/>
      <c r="B348" s="306"/>
      <c r="C348" s="307"/>
      <c r="D348" s="275" t="s">
        <v>176</v>
      </c>
      <c r="E348" s="308" t="s">
        <v>1</v>
      </c>
      <c r="F348" s="309" t="s">
        <v>235</v>
      </c>
      <c r="G348" s="307"/>
      <c r="H348" s="310">
        <v>467.35199999999998</v>
      </c>
      <c r="I348" s="311"/>
      <c r="J348" s="307"/>
      <c r="K348" s="307"/>
      <c r="L348" s="312"/>
      <c r="M348" s="313"/>
      <c r="N348" s="314"/>
      <c r="O348" s="314"/>
      <c r="P348" s="314"/>
      <c r="Q348" s="314"/>
      <c r="R348" s="314"/>
      <c r="S348" s="314"/>
      <c r="T348" s="315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316" t="s">
        <v>176</v>
      </c>
      <c r="AU348" s="316" t="s">
        <v>88</v>
      </c>
      <c r="AV348" s="16" t="s">
        <v>187</v>
      </c>
      <c r="AW348" s="16" t="s">
        <v>34</v>
      </c>
      <c r="AX348" s="16" t="s">
        <v>78</v>
      </c>
      <c r="AY348" s="316" t="s">
        <v>168</v>
      </c>
    </row>
    <row r="349" s="15" customFormat="1">
      <c r="A349" s="15"/>
      <c r="B349" s="296"/>
      <c r="C349" s="297"/>
      <c r="D349" s="275" t="s">
        <v>176</v>
      </c>
      <c r="E349" s="298" t="s">
        <v>1</v>
      </c>
      <c r="F349" s="299" t="s">
        <v>281</v>
      </c>
      <c r="G349" s="297"/>
      <c r="H349" s="298" t="s">
        <v>1</v>
      </c>
      <c r="I349" s="300"/>
      <c r="J349" s="297"/>
      <c r="K349" s="297"/>
      <c r="L349" s="301"/>
      <c r="M349" s="302"/>
      <c r="N349" s="303"/>
      <c r="O349" s="303"/>
      <c r="P349" s="303"/>
      <c r="Q349" s="303"/>
      <c r="R349" s="303"/>
      <c r="S349" s="303"/>
      <c r="T349" s="30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305" t="s">
        <v>176</v>
      </c>
      <c r="AU349" s="305" t="s">
        <v>88</v>
      </c>
      <c r="AV349" s="15" t="s">
        <v>86</v>
      </c>
      <c r="AW349" s="15" t="s">
        <v>34</v>
      </c>
      <c r="AX349" s="15" t="s">
        <v>78</v>
      </c>
      <c r="AY349" s="305" t="s">
        <v>168</v>
      </c>
    </row>
    <row r="350" s="13" customFormat="1">
      <c r="A350" s="13"/>
      <c r="B350" s="273"/>
      <c r="C350" s="274"/>
      <c r="D350" s="275" t="s">
        <v>176</v>
      </c>
      <c r="E350" s="276" t="s">
        <v>1</v>
      </c>
      <c r="F350" s="277" t="s">
        <v>430</v>
      </c>
      <c r="G350" s="274"/>
      <c r="H350" s="278">
        <v>155.56800000000001</v>
      </c>
      <c r="I350" s="279"/>
      <c r="J350" s="274"/>
      <c r="K350" s="274"/>
      <c r="L350" s="280"/>
      <c r="M350" s="281"/>
      <c r="N350" s="282"/>
      <c r="O350" s="282"/>
      <c r="P350" s="282"/>
      <c r="Q350" s="282"/>
      <c r="R350" s="282"/>
      <c r="S350" s="282"/>
      <c r="T350" s="28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84" t="s">
        <v>176</v>
      </c>
      <c r="AU350" s="284" t="s">
        <v>88</v>
      </c>
      <c r="AV350" s="13" t="s">
        <v>88</v>
      </c>
      <c r="AW350" s="13" t="s">
        <v>34</v>
      </c>
      <c r="AX350" s="13" t="s">
        <v>78</v>
      </c>
      <c r="AY350" s="284" t="s">
        <v>168</v>
      </c>
    </row>
    <row r="351" s="13" customFormat="1">
      <c r="A351" s="13"/>
      <c r="B351" s="273"/>
      <c r="C351" s="274"/>
      <c r="D351" s="275" t="s">
        <v>176</v>
      </c>
      <c r="E351" s="276" t="s">
        <v>1</v>
      </c>
      <c r="F351" s="277" t="s">
        <v>431</v>
      </c>
      <c r="G351" s="274"/>
      <c r="H351" s="278">
        <v>81.186000000000007</v>
      </c>
      <c r="I351" s="279"/>
      <c r="J351" s="274"/>
      <c r="K351" s="274"/>
      <c r="L351" s="280"/>
      <c r="M351" s="281"/>
      <c r="N351" s="282"/>
      <c r="O351" s="282"/>
      <c r="P351" s="282"/>
      <c r="Q351" s="282"/>
      <c r="R351" s="282"/>
      <c r="S351" s="282"/>
      <c r="T351" s="28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84" t="s">
        <v>176</v>
      </c>
      <c r="AU351" s="284" t="s">
        <v>88</v>
      </c>
      <c r="AV351" s="13" t="s">
        <v>88</v>
      </c>
      <c r="AW351" s="13" t="s">
        <v>34</v>
      </c>
      <c r="AX351" s="13" t="s">
        <v>78</v>
      </c>
      <c r="AY351" s="284" t="s">
        <v>168</v>
      </c>
    </row>
    <row r="352" s="13" customFormat="1">
      <c r="A352" s="13"/>
      <c r="B352" s="273"/>
      <c r="C352" s="274"/>
      <c r="D352" s="275" t="s">
        <v>176</v>
      </c>
      <c r="E352" s="276" t="s">
        <v>1</v>
      </c>
      <c r="F352" s="277" t="s">
        <v>432</v>
      </c>
      <c r="G352" s="274"/>
      <c r="H352" s="278">
        <v>212.77199999999999</v>
      </c>
      <c r="I352" s="279"/>
      <c r="J352" s="274"/>
      <c r="K352" s="274"/>
      <c r="L352" s="280"/>
      <c r="M352" s="281"/>
      <c r="N352" s="282"/>
      <c r="O352" s="282"/>
      <c r="P352" s="282"/>
      <c r="Q352" s="282"/>
      <c r="R352" s="282"/>
      <c r="S352" s="282"/>
      <c r="T352" s="28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84" t="s">
        <v>176</v>
      </c>
      <c r="AU352" s="284" t="s">
        <v>88</v>
      </c>
      <c r="AV352" s="13" t="s">
        <v>88</v>
      </c>
      <c r="AW352" s="13" t="s">
        <v>34</v>
      </c>
      <c r="AX352" s="13" t="s">
        <v>78</v>
      </c>
      <c r="AY352" s="284" t="s">
        <v>168</v>
      </c>
    </row>
    <row r="353" s="13" customFormat="1">
      <c r="A353" s="13"/>
      <c r="B353" s="273"/>
      <c r="C353" s="274"/>
      <c r="D353" s="275" t="s">
        <v>176</v>
      </c>
      <c r="E353" s="276" t="s">
        <v>1</v>
      </c>
      <c r="F353" s="277" t="s">
        <v>433</v>
      </c>
      <c r="G353" s="274"/>
      <c r="H353" s="278">
        <v>137.34</v>
      </c>
      <c r="I353" s="279"/>
      <c r="J353" s="274"/>
      <c r="K353" s="274"/>
      <c r="L353" s="280"/>
      <c r="M353" s="281"/>
      <c r="N353" s="282"/>
      <c r="O353" s="282"/>
      <c r="P353" s="282"/>
      <c r="Q353" s="282"/>
      <c r="R353" s="282"/>
      <c r="S353" s="282"/>
      <c r="T353" s="28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84" t="s">
        <v>176</v>
      </c>
      <c r="AU353" s="284" t="s">
        <v>88</v>
      </c>
      <c r="AV353" s="13" t="s">
        <v>88</v>
      </c>
      <c r="AW353" s="13" t="s">
        <v>34</v>
      </c>
      <c r="AX353" s="13" t="s">
        <v>78</v>
      </c>
      <c r="AY353" s="284" t="s">
        <v>168</v>
      </c>
    </row>
    <row r="354" s="16" customFormat="1">
      <c r="A354" s="16"/>
      <c r="B354" s="306"/>
      <c r="C354" s="307"/>
      <c r="D354" s="275" t="s">
        <v>176</v>
      </c>
      <c r="E354" s="308" t="s">
        <v>1</v>
      </c>
      <c r="F354" s="309" t="s">
        <v>235</v>
      </c>
      <c r="G354" s="307"/>
      <c r="H354" s="310">
        <v>586.86599999999999</v>
      </c>
      <c r="I354" s="311"/>
      <c r="J354" s="307"/>
      <c r="K354" s="307"/>
      <c r="L354" s="312"/>
      <c r="M354" s="313"/>
      <c r="N354" s="314"/>
      <c r="O354" s="314"/>
      <c r="P354" s="314"/>
      <c r="Q354" s="314"/>
      <c r="R354" s="314"/>
      <c r="S354" s="314"/>
      <c r="T354" s="315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16" t="s">
        <v>176</v>
      </c>
      <c r="AU354" s="316" t="s">
        <v>88</v>
      </c>
      <c r="AV354" s="16" t="s">
        <v>187</v>
      </c>
      <c r="AW354" s="16" t="s">
        <v>34</v>
      </c>
      <c r="AX354" s="16" t="s">
        <v>78</v>
      </c>
      <c r="AY354" s="316" t="s">
        <v>168</v>
      </c>
    </row>
    <row r="355" s="14" customFormat="1">
      <c r="A355" s="14"/>
      <c r="B355" s="285"/>
      <c r="C355" s="286"/>
      <c r="D355" s="275" t="s">
        <v>176</v>
      </c>
      <c r="E355" s="287" t="s">
        <v>1</v>
      </c>
      <c r="F355" s="288" t="s">
        <v>178</v>
      </c>
      <c r="G355" s="286"/>
      <c r="H355" s="289">
        <v>1054.2180000000001</v>
      </c>
      <c r="I355" s="290"/>
      <c r="J355" s="286"/>
      <c r="K355" s="286"/>
      <c r="L355" s="291"/>
      <c r="M355" s="292"/>
      <c r="N355" s="293"/>
      <c r="O355" s="293"/>
      <c r="P355" s="293"/>
      <c r="Q355" s="293"/>
      <c r="R355" s="293"/>
      <c r="S355" s="293"/>
      <c r="T355" s="29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95" t="s">
        <v>176</v>
      </c>
      <c r="AU355" s="295" t="s">
        <v>88</v>
      </c>
      <c r="AV355" s="14" t="s">
        <v>174</v>
      </c>
      <c r="AW355" s="14" t="s">
        <v>34</v>
      </c>
      <c r="AX355" s="14" t="s">
        <v>86</v>
      </c>
      <c r="AY355" s="295" t="s">
        <v>168</v>
      </c>
    </row>
    <row r="356" s="2" customFormat="1" ht="21.75" customHeight="1">
      <c r="A356" s="39"/>
      <c r="B356" s="40"/>
      <c r="C356" s="259" t="s">
        <v>449</v>
      </c>
      <c r="D356" s="259" t="s">
        <v>170</v>
      </c>
      <c r="E356" s="260" t="s">
        <v>450</v>
      </c>
      <c r="F356" s="261" t="s">
        <v>451</v>
      </c>
      <c r="G356" s="262" t="s">
        <v>210</v>
      </c>
      <c r="H356" s="263">
        <v>807.80799999999999</v>
      </c>
      <c r="I356" s="264"/>
      <c r="J356" s="265">
        <f>ROUND(I356*H356,2)</f>
        <v>0</v>
      </c>
      <c r="K356" s="266"/>
      <c r="L356" s="45"/>
      <c r="M356" s="267" t="s">
        <v>1</v>
      </c>
      <c r="N356" s="268" t="s">
        <v>43</v>
      </c>
      <c r="O356" s="92"/>
      <c r="P356" s="269">
        <f>O356*H356</f>
        <v>0</v>
      </c>
      <c r="Q356" s="269">
        <v>0.0048900000000000002</v>
      </c>
      <c r="R356" s="269">
        <f>Q356*H356</f>
        <v>3.9501811200000003</v>
      </c>
      <c r="S356" s="269">
        <v>0</v>
      </c>
      <c r="T356" s="27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71" t="s">
        <v>174</v>
      </c>
      <c r="AT356" s="271" t="s">
        <v>170</v>
      </c>
      <c r="AU356" s="271" t="s">
        <v>88</v>
      </c>
      <c r="AY356" s="18" t="s">
        <v>168</v>
      </c>
      <c r="BE356" s="272">
        <f>IF(N356="základní",J356,0)</f>
        <v>0</v>
      </c>
      <c r="BF356" s="272">
        <f>IF(N356="snížená",J356,0)</f>
        <v>0</v>
      </c>
      <c r="BG356" s="272">
        <f>IF(N356="zákl. přenesená",J356,0)</f>
        <v>0</v>
      </c>
      <c r="BH356" s="272">
        <f>IF(N356="sníž. přenesená",J356,0)</f>
        <v>0</v>
      </c>
      <c r="BI356" s="272">
        <f>IF(N356="nulová",J356,0)</f>
        <v>0</v>
      </c>
      <c r="BJ356" s="18" t="s">
        <v>86</v>
      </c>
      <c r="BK356" s="272">
        <f>ROUND(I356*H356,2)</f>
        <v>0</v>
      </c>
      <c r="BL356" s="18" t="s">
        <v>174</v>
      </c>
      <c r="BM356" s="271" t="s">
        <v>452</v>
      </c>
    </row>
    <row r="357" s="15" customFormat="1">
      <c r="A357" s="15"/>
      <c r="B357" s="296"/>
      <c r="C357" s="297"/>
      <c r="D357" s="275" t="s">
        <v>176</v>
      </c>
      <c r="E357" s="298" t="s">
        <v>1</v>
      </c>
      <c r="F357" s="299" t="s">
        <v>453</v>
      </c>
      <c r="G357" s="297"/>
      <c r="H357" s="298" t="s">
        <v>1</v>
      </c>
      <c r="I357" s="300"/>
      <c r="J357" s="297"/>
      <c r="K357" s="297"/>
      <c r="L357" s="301"/>
      <c r="M357" s="302"/>
      <c r="N357" s="303"/>
      <c r="O357" s="303"/>
      <c r="P357" s="303"/>
      <c r="Q357" s="303"/>
      <c r="R357" s="303"/>
      <c r="S357" s="303"/>
      <c r="T357" s="30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305" t="s">
        <v>176</v>
      </c>
      <c r="AU357" s="305" t="s">
        <v>88</v>
      </c>
      <c r="AV357" s="15" t="s">
        <v>86</v>
      </c>
      <c r="AW357" s="15" t="s">
        <v>34</v>
      </c>
      <c r="AX357" s="15" t="s">
        <v>78</v>
      </c>
      <c r="AY357" s="305" t="s">
        <v>168</v>
      </c>
    </row>
    <row r="358" s="13" customFormat="1">
      <c r="A358" s="13"/>
      <c r="B358" s="273"/>
      <c r="C358" s="274"/>
      <c r="D358" s="275" t="s">
        <v>176</v>
      </c>
      <c r="E358" s="276" t="s">
        <v>1</v>
      </c>
      <c r="F358" s="277" t="s">
        <v>454</v>
      </c>
      <c r="G358" s="274"/>
      <c r="H358" s="278">
        <v>790.94399999999996</v>
      </c>
      <c r="I358" s="279"/>
      <c r="J358" s="274"/>
      <c r="K358" s="274"/>
      <c r="L358" s="280"/>
      <c r="M358" s="281"/>
      <c r="N358" s="282"/>
      <c r="O358" s="282"/>
      <c r="P358" s="282"/>
      <c r="Q358" s="282"/>
      <c r="R358" s="282"/>
      <c r="S358" s="282"/>
      <c r="T358" s="28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84" t="s">
        <v>176</v>
      </c>
      <c r="AU358" s="284" t="s">
        <v>88</v>
      </c>
      <c r="AV358" s="13" t="s">
        <v>88</v>
      </c>
      <c r="AW358" s="13" t="s">
        <v>34</v>
      </c>
      <c r="AX358" s="13" t="s">
        <v>78</v>
      </c>
      <c r="AY358" s="284" t="s">
        <v>168</v>
      </c>
    </row>
    <row r="359" s="13" customFormat="1">
      <c r="A359" s="13"/>
      <c r="B359" s="273"/>
      <c r="C359" s="274"/>
      <c r="D359" s="275" t="s">
        <v>176</v>
      </c>
      <c r="E359" s="276" t="s">
        <v>1</v>
      </c>
      <c r="F359" s="277" t="s">
        <v>455</v>
      </c>
      <c r="G359" s="274"/>
      <c r="H359" s="278">
        <v>41.792000000000002</v>
      </c>
      <c r="I359" s="279"/>
      <c r="J359" s="274"/>
      <c r="K359" s="274"/>
      <c r="L359" s="280"/>
      <c r="M359" s="281"/>
      <c r="N359" s="282"/>
      <c r="O359" s="282"/>
      <c r="P359" s="282"/>
      <c r="Q359" s="282"/>
      <c r="R359" s="282"/>
      <c r="S359" s="282"/>
      <c r="T359" s="28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84" t="s">
        <v>176</v>
      </c>
      <c r="AU359" s="284" t="s">
        <v>88</v>
      </c>
      <c r="AV359" s="13" t="s">
        <v>88</v>
      </c>
      <c r="AW359" s="13" t="s">
        <v>34</v>
      </c>
      <c r="AX359" s="13" t="s">
        <v>78</v>
      </c>
      <c r="AY359" s="284" t="s">
        <v>168</v>
      </c>
    </row>
    <row r="360" s="16" customFormat="1">
      <c r="A360" s="16"/>
      <c r="B360" s="306"/>
      <c r="C360" s="307"/>
      <c r="D360" s="275" t="s">
        <v>176</v>
      </c>
      <c r="E360" s="308" t="s">
        <v>1</v>
      </c>
      <c r="F360" s="309" t="s">
        <v>235</v>
      </c>
      <c r="G360" s="307"/>
      <c r="H360" s="310">
        <v>832.73599999999999</v>
      </c>
      <c r="I360" s="311"/>
      <c r="J360" s="307"/>
      <c r="K360" s="307"/>
      <c r="L360" s="312"/>
      <c r="M360" s="313"/>
      <c r="N360" s="314"/>
      <c r="O360" s="314"/>
      <c r="P360" s="314"/>
      <c r="Q360" s="314"/>
      <c r="R360" s="314"/>
      <c r="S360" s="314"/>
      <c r="T360" s="31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16" t="s">
        <v>176</v>
      </c>
      <c r="AU360" s="316" t="s">
        <v>88</v>
      </c>
      <c r="AV360" s="16" t="s">
        <v>187</v>
      </c>
      <c r="AW360" s="16" t="s">
        <v>34</v>
      </c>
      <c r="AX360" s="16" t="s">
        <v>78</v>
      </c>
      <c r="AY360" s="316" t="s">
        <v>168</v>
      </c>
    </row>
    <row r="361" s="13" customFormat="1">
      <c r="A361" s="13"/>
      <c r="B361" s="273"/>
      <c r="C361" s="274"/>
      <c r="D361" s="275" t="s">
        <v>176</v>
      </c>
      <c r="E361" s="276" t="s">
        <v>1</v>
      </c>
      <c r="F361" s="277" t="s">
        <v>456</v>
      </c>
      <c r="G361" s="274"/>
      <c r="H361" s="278">
        <v>-7.5</v>
      </c>
      <c r="I361" s="279"/>
      <c r="J361" s="274"/>
      <c r="K361" s="274"/>
      <c r="L361" s="280"/>
      <c r="M361" s="281"/>
      <c r="N361" s="282"/>
      <c r="O361" s="282"/>
      <c r="P361" s="282"/>
      <c r="Q361" s="282"/>
      <c r="R361" s="282"/>
      <c r="S361" s="282"/>
      <c r="T361" s="28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84" t="s">
        <v>176</v>
      </c>
      <c r="AU361" s="284" t="s">
        <v>88</v>
      </c>
      <c r="AV361" s="13" t="s">
        <v>88</v>
      </c>
      <c r="AW361" s="13" t="s">
        <v>34</v>
      </c>
      <c r="AX361" s="13" t="s">
        <v>78</v>
      </c>
      <c r="AY361" s="284" t="s">
        <v>168</v>
      </c>
    </row>
    <row r="362" s="13" customFormat="1">
      <c r="A362" s="13"/>
      <c r="B362" s="273"/>
      <c r="C362" s="274"/>
      <c r="D362" s="275" t="s">
        <v>176</v>
      </c>
      <c r="E362" s="276" t="s">
        <v>1</v>
      </c>
      <c r="F362" s="277" t="s">
        <v>457</v>
      </c>
      <c r="G362" s="274"/>
      <c r="H362" s="278">
        <v>-4.1799999999999997</v>
      </c>
      <c r="I362" s="279"/>
      <c r="J362" s="274"/>
      <c r="K362" s="274"/>
      <c r="L362" s="280"/>
      <c r="M362" s="281"/>
      <c r="N362" s="282"/>
      <c r="O362" s="282"/>
      <c r="P362" s="282"/>
      <c r="Q362" s="282"/>
      <c r="R362" s="282"/>
      <c r="S362" s="282"/>
      <c r="T362" s="28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84" t="s">
        <v>176</v>
      </c>
      <c r="AU362" s="284" t="s">
        <v>88</v>
      </c>
      <c r="AV362" s="13" t="s">
        <v>88</v>
      </c>
      <c r="AW362" s="13" t="s">
        <v>34</v>
      </c>
      <c r="AX362" s="13" t="s">
        <v>78</v>
      </c>
      <c r="AY362" s="284" t="s">
        <v>168</v>
      </c>
    </row>
    <row r="363" s="13" customFormat="1">
      <c r="A363" s="13"/>
      <c r="B363" s="273"/>
      <c r="C363" s="274"/>
      <c r="D363" s="275" t="s">
        <v>176</v>
      </c>
      <c r="E363" s="276" t="s">
        <v>1</v>
      </c>
      <c r="F363" s="277" t="s">
        <v>458</v>
      </c>
      <c r="G363" s="274"/>
      <c r="H363" s="278">
        <v>-4.4000000000000004</v>
      </c>
      <c r="I363" s="279"/>
      <c r="J363" s="274"/>
      <c r="K363" s="274"/>
      <c r="L363" s="280"/>
      <c r="M363" s="281"/>
      <c r="N363" s="282"/>
      <c r="O363" s="282"/>
      <c r="P363" s="282"/>
      <c r="Q363" s="282"/>
      <c r="R363" s="282"/>
      <c r="S363" s="282"/>
      <c r="T363" s="28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84" t="s">
        <v>176</v>
      </c>
      <c r="AU363" s="284" t="s">
        <v>88</v>
      </c>
      <c r="AV363" s="13" t="s">
        <v>88</v>
      </c>
      <c r="AW363" s="13" t="s">
        <v>34</v>
      </c>
      <c r="AX363" s="13" t="s">
        <v>78</v>
      </c>
      <c r="AY363" s="284" t="s">
        <v>168</v>
      </c>
    </row>
    <row r="364" s="13" customFormat="1">
      <c r="A364" s="13"/>
      <c r="B364" s="273"/>
      <c r="C364" s="274"/>
      <c r="D364" s="275" t="s">
        <v>176</v>
      </c>
      <c r="E364" s="276" t="s">
        <v>1</v>
      </c>
      <c r="F364" s="277" t="s">
        <v>459</v>
      </c>
      <c r="G364" s="274"/>
      <c r="H364" s="278">
        <v>-4.6500000000000004</v>
      </c>
      <c r="I364" s="279"/>
      <c r="J364" s="274"/>
      <c r="K364" s="274"/>
      <c r="L364" s="280"/>
      <c r="M364" s="281"/>
      <c r="N364" s="282"/>
      <c r="O364" s="282"/>
      <c r="P364" s="282"/>
      <c r="Q364" s="282"/>
      <c r="R364" s="282"/>
      <c r="S364" s="282"/>
      <c r="T364" s="28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84" t="s">
        <v>176</v>
      </c>
      <c r="AU364" s="284" t="s">
        <v>88</v>
      </c>
      <c r="AV364" s="13" t="s">
        <v>88</v>
      </c>
      <c r="AW364" s="13" t="s">
        <v>34</v>
      </c>
      <c r="AX364" s="13" t="s">
        <v>78</v>
      </c>
      <c r="AY364" s="284" t="s">
        <v>168</v>
      </c>
    </row>
    <row r="365" s="13" customFormat="1">
      <c r="A365" s="13"/>
      <c r="B365" s="273"/>
      <c r="C365" s="274"/>
      <c r="D365" s="275" t="s">
        <v>176</v>
      </c>
      <c r="E365" s="276" t="s">
        <v>1</v>
      </c>
      <c r="F365" s="277" t="s">
        <v>460</v>
      </c>
      <c r="G365" s="274"/>
      <c r="H365" s="278">
        <v>-6.0990000000000002</v>
      </c>
      <c r="I365" s="279"/>
      <c r="J365" s="274"/>
      <c r="K365" s="274"/>
      <c r="L365" s="280"/>
      <c r="M365" s="281"/>
      <c r="N365" s="282"/>
      <c r="O365" s="282"/>
      <c r="P365" s="282"/>
      <c r="Q365" s="282"/>
      <c r="R365" s="282"/>
      <c r="S365" s="282"/>
      <c r="T365" s="28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84" t="s">
        <v>176</v>
      </c>
      <c r="AU365" s="284" t="s">
        <v>88</v>
      </c>
      <c r="AV365" s="13" t="s">
        <v>88</v>
      </c>
      <c r="AW365" s="13" t="s">
        <v>34</v>
      </c>
      <c r="AX365" s="13" t="s">
        <v>78</v>
      </c>
      <c r="AY365" s="284" t="s">
        <v>168</v>
      </c>
    </row>
    <row r="366" s="13" customFormat="1">
      <c r="A366" s="13"/>
      <c r="B366" s="273"/>
      <c r="C366" s="274"/>
      <c r="D366" s="275" t="s">
        <v>176</v>
      </c>
      <c r="E366" s="276" t="s">
        <v>1</v>
      </c>
      <c r="F366" s="277" t="s">
        <v>461</v>
      </c>
      <c r="G366" s="274"/>
      <c r="H366" s="278">
        <v>-4.875</v>
      </c>
      <c r="I366" s="279"/>
      <c r="J366" s="274"/>
      <c r="K366" s="274"/>
      <c r="L366" s="280"/>
      <c r="M366" s="281"/>
      <c r="N366" s="282"/>
      <c r="O366" s="282"/>
      <c r="P366" s="282"/>
      <c r="Q366" s="282"/>
      <c r="R366" s="282"/>
      <c r="S366" s="282"/>
      <c r="T366" s="28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84" t="s">
        <v>176</v>
      </c>
      <c r="AU366" s="284" t="s">
        <v>88</v>
      </c>
      <c r="AV366" s="13" t="s">
        <v>88</v>
      </c>
      <c r="AW366" s="13" t="s">
        <v>34</v>
      </c>
      <c r="AX366" s="13" t="s">
        <v>78</v>
      </c>
      <c r="AY366" s="284" t="s">
        <v>168</v>
      </c>
    </row>
    <row r="367" s="13" customFormat="1">
      <c r="A367" s="13"/>
      <c r="B367" s="273"/>
      <c r="C367" s="274"/>
      <c r="D367" s="275" t="s">
        <v>176</v>
      </c>
      <c r="E367" s="276" t="s">
        <v>1</v>
      </c>
      <c r="F367" s="277" t="s">
        <v>462</v>
      </c>
      <c r="G367" s="274"/>
      <c r="H367" s="278">
        <v>-0.32500000000000001</v>
      </c>
      <c r="I367" s="279"/>
      <c r="J367" s="274"/>
      <c r="K367" s="274"/>
      <c r="L367" s="280"/>
      <c r="M367" s="281"/>
      <c r="N367" s="282"/>
      <c r="O367" s="282"/>
      <c r="P367" s="282"/>
      <c r="Q367" s="282"/>
      <c r="R367" s="282"/>
      <c r="S367" s="282"/>
      <c r="T367" s="28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84" t="s">
        <v>176</v>
      </c>
      <c r="AU367" s="284" t="s">
        <v>88</v>
      </c>
      <c r="AV367" s="13" t="s">
        <v>88</v>
      </c>
      <c r="AW367" s="13" t="s">
        <v>34</v>
      </c>
      <c r="AX367" s="13" t="s">
        <v>78</v>
      </c>
      <c r="AY367" s="284" t="s">
        <v>168</v>
      </c>
    </row>
    <row r="368" s="13" customFormat="1">
      <c r="A368" s="13"/>
      <c r="B368" s="273"/>
      <c r="C368" s="274"/>
      <c r="D368" s="275" t="s">
        <v>176</v>
      </c>
      <c r="E368" s="276" t="s">
        <v>1</v>
      </c>
      <c r="F368" s="277" t="s">
        <v>463</v>
      </c>
      <c r="G368" s="274"/>
      <c r="H368" s="278">
        <v>-3.6739999999999999</v>
      </c>
      <c r="I368" s="279"/>
      <c r="J368" s="274"/>
      <c r="K368" s="274"/>
      <c r="L368" s="280"/>
      <c r="M368" s="281"/>
      <c r="N368" s="282"/>
      <c r="O368" s="282"/>
      <c r="P368" s="282"/>
      <c r="Q368" s="282"/>
      <c r="R368" s="282"/>
      <c r="S368" s="282"/>
      <c r="T368" s="28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84" t="s">
        <v>176</v>
      </c>
      <c r="AU368" s="284" t="s">
        <v>88</v>
      </c>
      <c r="AV368" s="13" t="s">
        <v>88</v>
      </c>
      <c r="AW368" s="13" t="s">
        <v>34</v>
      </c>
      <c r="AX368" s="13" t="s">
        <v>78</v>
      </c>
      <c r="AY368" s="284" t="s">
        <v>168</v>
      </c>
    </row>
    <row r="369" s="13" customFormat="1">
      <c r="A369" s="13"/>
      <c r="B369" s="273"/>
      <c r="C369" s="274"/>
      <c r="D369" s="275" t="s">
        <v>176</v>
      </c>
      <c r="E369" s="276" t="s">
        <v>1</v>
      </c>
      <c r="F369" s="277" t="s">
        <v>464</v>
      </c>
      <c r="G369" s="274"/>
      <c r="H369" s="278">
        <v>-30.219999999999999</v>
      </c>
      <c r="I369" s="279"/>
      <c r="J369" s="274"/>
      <c r="K369" s="274"/>
      <c r="L369" s="280"/>
      <c r="M369" s="281"/>
      <c r="N369" s="282"/>
      <c r="O369" s="282"/>
      <c r="P369" s="282"/>
      <c r="Q369" s="282"/>
      <c r="R369" s="282"/>
      <c r="S369" s="282"/>
      <c r="T369" s="28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84" t="s">
        <v>176</v>
      </c>
      <c r="AU369" s="284" t="s">
        <v>88</v>
      </c>
      <c r="AV369" s="13" t="s">
        <v>88</v>
      </c>
      <c r="AW369" s="13" t="s">
        <v>34</v>
      </c>
      <c r="AX369" s="13" t="s">
        <v>78</v>
      </c>
      <c r="AY369" s="284" t="s">
        <v>168</v>
      </c>
    </row>
    <row r="370" s="13" customFormat="1">
      <c r="A370" s="13"/>
      <c r="B370" s="273"/>
      <c r="C370" s="274"/>
      <c r="D370" s="275" t="s">
        <v>176</v>
      </c>
      <c r="E370" s="276" t="s">
        <v>1</v>
      </c>
      <c r="F370" s="277" t="s">
        <v>465</v>
      </c>
      <c r="G370" s="274"/>
      <c r="H370" s="278">
        <v>-8.6679999999999993</v>
      </c>
      <c r="I370" s="279"/>
      <c r="J370" s="274"/>
      <c r="K370" s="274"/>
      <c r="L370" s="280"/>
      <c r="M370" s="281"/>
      <c r="N370" s="282"/>
      <c r="O370" s="282"/>
      <c r="P370" s="282"/>
      <c r="Q370" s="282"/>
      <c r="R370" s="282"/>
      <c r="S370" s="282"/>
      <c r="T370" s="28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84" t="s">
        <v>176</v>
      </c>
      <c r="AU370" s="284" t="s">
        <v>88</v>
      </c>
      <c r="AV370" s="13" t="s">
        <v>88</v>
      </c>
      <c r="AW370" s="13" t="s">
        <v>34</v>
      </c>
      <c r="AX370" s="13" t="s">
        <v>78</v>
      </c>
      <c r="AY370" s="284" t="s">
        <v>168</v>
      </c>
    </row>
    <row r="371" s="13" customFormat="1">
      <c r="A371" s="13"/>
      <c r="B371" s="273"/>
      <c r="C371" s="274"/>
      <c r="D371" s="275" t="s">
        <v>176</v>
      </c>
      <c r="E371" s="276" t="s">
        <v>1</v>
      </c>
      <c r="F371" s="277" t="s">
        <v>466</v>
      </c>
      <c r="G371" s="274"/>
      <c r="H371" s="278">
        <v>-7.0300000000000002</v>
      </c>
      <c r="I371" s="279"/>
      <c r="J371" s="274"/>
      <c r="K371" s="274"/>
      <c r="L371" s="280"/>
      <c r="M371" s="281"/>
      <c r="N371" s="282"/>
      <c r="O371" s="282"/>
      <c r="P371" s="282"/>
      <c r="Q371" s="282"/>
      <c r="R371" s="282"/>
      <c r="S371" s="282"/>
      <c r="T371" s="28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84" t="s">
        <v>176</v>
      </c>
      <c r="AU371" s="284" t="s">
        <v>88</v>
      </c>
      <c r="AV371" s="13" t="s">
        <v>88</v>
      </c>
      <c r="AW371" s="13" t="s">
        <v>34</v>
      </c>
      <c r="AX371" s="13" t="s">
        <v>78</v>
      </c>
      <c r="AY371" s="284" t="s">
        <v>168</v>
      </c>
    </row>
    <row r="372" s="13" customFormat="1">
      <c r="A372" s="13"/>
      <c r="B372" s="273"/>
      <c r="C372" s="274"/>
      <c r="D372" s="275" t="s">
        <v>176</v>
      </c>
      <c r="E372" s="276" t="s">
        <v>1</v>
      </c>
      <c r="F372" s="277" t="s">
        <v>467</v>
      </c>
      <c r="G372" s="274"/>
      <c r="H372" s="278">
        <v>-2.363</v>
      </c>
      <c r="I372" s="279"/>
      <c r="J372" s="274"/>
      <c r="K372" s="274"/>
      <c r="L372" s="280"/>
      <c r="M372" s="281"/>
      <c r="N372" s="282"/>
      <c r="O372" s="282"/>
      <c r="P372" s="282"/>
      <c r="Q372" s="282"/>
      <c r="R372" s="282"/>
      <c r="S372" s="282"/>
      <c r="T372" s="28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84" t="s">
        <v>176</v>
      </c>
      <c r="AU372" s="284" t="s">
        <v>88</v>
      </c>
      <c r="AV372" s="13" t="s">
        <v>88</v>
      </c>
      <c r="AW372" s="13" t="s">
        <v>34</v>
      </c>
      <c r="AX372" s="13" t="s">
        <v>78</v>
      </c>
      <c r="AY372" s="284" t="s">
        <v>168</v>
      </c>
    </row>
    <row r="373" s="13" customFormat="1">
      <c r="A373" s="13"/>
      <c r="B373" s="273"/>
      <c r="C373" s="274"/>
      <c r="D373" s="275" t="s">
        <v>176</v>
      </c>
      <c r="E373" s="276" t="s">
        <v>1</v>
      </c>
      <c r="F373" s="277" t="s">
        <v>468</v>
      </c>
      <c r="G373" s="274"/>
      <c r="H373" s="278">
        <v>-1.8</v>
      </c>
      <c r="I373" s="279"/>
      <c r="J373" s="274"/>
      <c r="K373" s="274"/>
      <c r="L373" s="280"/>
      <c r="M373" s="281"/>
      <c r="N373" s="282"/>
      <c r="O373" s="282"/>
      <c r="P373" s="282"/>
      <c r="Q373" s="282"/>
      <c r="R373" s="282"/>
      <c r="S373" s="282"/>
      <c r="T373" s="28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84" t="s">
        <v>176</v>
      </c>
      <c r="AU373" s="284" t="s">
        <v>88</v>
      </c>
      <c r="AV373" s="13" t="s">
        <v>88</v>
      </c>
      <c r="AW373" s="13" t="s">
        <v>34</v>
      </c>
      <c r="AX373" s="13" t="s">
        <v>78</v>
      </c>
      <c r="AY373" s="284" t="s">
        <v>168</v>
      </c>
    </row>
    <row r="374" s="13" customFormat="1">
      <c r="A374" s="13"/>
      <c r="B374" s="273"/>
      <c r="C374" s="274"/>
      <c r="D374" s="275" t="s">
        <v>176</v>
      </c>
      <c r="E374" s="276" t="s">
        <v>1</v>
      </c>
      <c r="F374" s="277" t="s">
        <v>469</v>
      </c>
      <c r="G374" s="274"/>
      <c r="H374" s="278">
        <v>-1.3500000000000001</v>
      </c>
      <c r="I374" s="279"/>
      <c r="J374" s="274"/>
      <c r="K374" s="274"/>
      <c r="L374" s="280"/>
      <c r="M374" s="281"/>
      <c r="N374" s="282"/>
      <c r="O374" s="282"/>
      <c r="P374" s="282"/>
      <c r="Q374" s="282"/>
      <c r="R374" s="282"/>
      <c r="S374" s="282"/>
      <c r="T374" s="28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84" t="s">
        <v>176</v>
      </c>
      <c r="AU374" s="284" t="s">
        <v>88</v>
      </c>
      <c r="AV374" s="13" t="s">
        <v>88</v>
      </c>
      <c r="AW374" s="13" t="s">
        <v>34</v>
      </c>
      <c r="AX374" s="13" t="s">
        <v>78</v>
      </c>
      <c r="AY374" s="284" t="s">
        <v>168</v>
      </c>
    </row>
    <row r="375" s="13" customFormat="1">
      <c r="A375" s="13"/>
      <c r="B375" s="273"/>
      <c r="C375" s="274"/>
      <c r="D375" s="275" t="s">
        <v>176</v>
      </c>
      <c r="E375" s="276" t="s">
        <v>1</v>
      </c>
      <c r="F375" s="277" t="s">
        <v>470</v>
      </c>
      <c r="G375" s="274"/>
      <c r="H375" s="278">
        <v>-8.4000000000000004</v>
      </c>
      <c r="I375" s="279"/>
      <c r="J375" s="274"/>
      <c r="K375" s="274"/>
      <c r="L375" s="280"/>
      <c r="M375" s="281"/>
      <c r="N375" s="282"/>
      <c r="O375" s="282"/>
      <c r="P375" s="282"/>
      <c r="Q375" s="282"/>
      <c r="R375" s="282"/>
      <c r="S375" s="282"/>
      <c r="T375" s="28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84" t="s">
        <v>176</v>
      </c>
      <c r="AU375" s="284" t="s">
        <v>88</v>
      </c>
      <c r="AV375" s="13" t="s">
        <v>88</v>
      </c>
      <c r="AW375" s="13" t="s">
        <v>34</v>
      </c>
      <c r="AX375" s="13" t="s">
        <v>78</v>
      </c>
      <c r="AY375" s="284" t="s">
        <v>168</v>
      </c>
    </row>
    <row r="376" s="13" customFormat="1">
      <c r="A376" s="13"/>
      <c r="B376" s="273"/>
      <c r="C376" s="274"/>
      <c r="D376" s="275" t="s">
        <v>176</v>
      </c>
      <c r="E376" s="276" t="s">
        <v>1</v>
      </c>
      <c r="F376" s="277" t="s">
        <v>471</v>
      </c>
      <c r="G376" s="274"/>
      <c r="H376" s="278">
        <v>-6.0670000000000002</v>
      </c>
      <c r="I376" s="279"/>
      <c r="J376" s="274"/>
      <c r="K376" s="274"/>
      <c r="L376" s="280"/>
      <c r="M376" s="281"/>
      <c r="N376" s="282"/>
      <c r="O376" s="282"/>
      <c r="P376" s="282"/>
      <c r="Q376" s="282"/>
      <c r="R376" s="282"/>
      <c r="S376" s="282"/>
      <c r="T376" s="28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84" t="s">
        <v>176</v>
      </c>
      <c r="AU376" s="284" t="s">
        <v>88</v>
      </c>
      <c r="AV376" s="13" t="s">
        <v>88</v>
      </c>
      <c r="AW376" s="13" t="s">
        <v>34</v>
      </c>
      <c r="AX376" s="13" t="s">
        <v>78</v>
      </c>
      <c r="AY376" s="284" t="s">
        <v>168</v>
      </c>
    </row>
    <row r="377" s="13" customFormat="1">
      <c r="A377" s="13"/>
      <c r="B377" s="273"/>
      <c r="C377" s="274"/>
      <c r="D377" s="275" t="s">
        <v>176</v>
      </c>
      <c r="E377" s="276" t="s">
        <v>1</v>
      </c>
      <c r="F377" s="277" t="s">
        <v>472</v>
      </c>
      <c r="G377" s="274"/>
      <c r="H377" s="278">
        <v>-2.4199999999999999</v>
      </c>
      <c r="I377" s="279"/>
      <c r="J377" s="274"/>
      <c r="K377" s="274"/>
      <c r="L377" s="280"/>
      <c r="M377" s="281"/>
      <c r="N377" s="282"/>
      <c r="O377" s="282"/>
      <c r="P377" s="282"/>
      <c r="Q377" s="282"/>
      <c r="R377" s="282"/>
      <c r="S377" s="282"/>
      <c r="T377" s="28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84" t="s">
        <v>176</v>
      </c>
      <c r="AU377" s="284" t="s">
        <v>88</v>
      </c>
      <c r="AV377" s="13" t="s">
        <v>88</v>
      </c>
      <c r="AW377" s="13" t="s">
        <v>34</v>
      </c>
      <c r="AX377" s="13" t="s">
        <v>78</v>
      </c>
      <c r="AY377" s="284" t="s">
        <v>168</v>
      </c>
    </row>
    <row r="378" s="13" customFormat="1">
      <c r="A378" s="13"/>
      <c r="B378" s="273"/>
      <c r="C378" s="274"/>
      <c r="D378" s="275" t="s">
        <v>176</v>
      </c>
      <c r="E378" s="276" t="s">
        <v>1</v>
      </c>
      <c r="F378" s="277" t="s">
        <v>473</v>
      </c>
      <c r="G378" s="274"/>
      <c r="H378" s="278">
        <v>-3.3639999999999999</v>
      </c>
      <c r="I378" s="279"/>
      <c r="J378" s="274"/>
      <c r="K378" s="274"/>
      <c r="L378" s="280"/>
      <c r="M378" s="281"/>
      <c r="N378" s="282"/>
      <c r="O378" s="282"/>
      <c r="P378" s="282"/>
      <c r="Q378" s="282"/>
      <c r="R378" s="282"/>
      <c r="S378" s="282"/>
      <c r="T378" s="28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84" t="s">
        <v>176</v>
      </c>
      <c r="AU378" s="284" t="s">
        <v>88</v>
      </c>
      <c r="AV378" s="13" t="s">
        <v>88</v>
      </c>
      <c r="AW378" s="13" t="s">
        <v>34</v>
      </c>
      <c r="AX378" s="13" t="s">
        <v>78</v>
      </c>
      <c r="AY378" s="284" t="s">
        <v>168</v>
      </c>
    </row>
    <row r="379" s="13" customFormat="1">
      <c r="A379" s="13"/>
      <c r="B379" s="273"/>
      <c r="C379" s="274"/>
      <c r="D379" s="275" t="s">
        <v>176</v>
      </c>
      <c r="E379" s="276" t="s">
        <v>1</v>
      </c>
      <c r="F379" s="277" t="s">
        <v>474</v>
      </c>
      <c r="G379" s="274"/>
      <c r="H379" s="278">
        <v>-2.7850000000000001</v>
      </c>
      <c r="I379" s="279"/>
      <c r="J379" s="274"/>
      <c r="K379" s="274"/>
      <c r="L379" s="280"/>
      <c r="M379" s="281"/>
      <c r="N379" s="282"/>
      <c r="O379" s="282"/>
      <c r="P379" s="282"/>
      <c r="Q379" s="282"/>
      <c r="R379" s="282"/>
      <c r="S379" s="282"/>
      <c r="T379" s="28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84" t="s">
        <v>176</v>
      </c>
      <c r="AU379" s="284" t="s">
        <v>88</v>
      </c>
      <c r="AV379" s="13" t="s">
        <v>88</v>
      </c>
      <c r="AW379" s="13" t="s">
        <v>34</v>
      </c>
      <c r="AX379" s="13" t="s">
        <v>78</v>
      </c>
      <c r="AY379" s="284" t="s">
        <v>168</v>
      </c>
    </row>
    <row r="380" s="13" customFormat="1">
      <c r="A380" s="13"/>
      <c r="B380" s="273"/>
      <c r="C380" s="274"/>
      <c r="D380" s="275" t="s">
        <v>176</v>
      </c>
      <c r="E380" s="276" t="s">
        <v>1</v>
      </c>
      <c r="F380" s="277" t="s">
        <v>475</v>
      </c>
      <c r="G380" s="274"/>
      <c r="H380" s="278">
        <v>-3.1499999999999999</v>
      </c>
      <c r="I380" s="279"/>
      <c r="J380" s="274"/>
      <c r="K380" s="274"/>
      <c r="L380" s="280"/>
      <c r="M380" s="281"/>
      <c r="N380" s="282"/>
      <c r="O380" s="282"/>
      <c r="P380" s="282"/>
      <c r="Q380" s="282"/>
      <c r="R380" s="282"/>
      <c r="S380" s="282"/>
      <c r="T380" s="28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84" t="s">
        <v>176</v>
      </c>
      <c r="AU380" s="284" t="s">
        <v>88</v>
      </c>
      <c r="AV380" s="13" t="s">
        <v>88</v>
      </c>
      <c r="AW380" s="13" t="s">
        <v>34</v>
      </c>
      <c r="AX380" s="13" t="s">
        <v>78</v>
      </c>
      <c r="AY380" s="284" t="s">
        <v>168</v>
      </c>
    </row>
    <row r="381" s="16" customFormat="1">
      <c r="A381" s="16"/>
      <c r="B381" s="306"/>
      <c r="C381" s="307"/>
      <c r="D381" s="275" t="s">
        <v>176</v>
      </c>
      <c r="E381" s="308" t="s">
        <v>1</v>
      </c>
      <c r="F381" s="309" t="s">
        <v>235</v>
      </c>
      <c r="G381" s="307"/>
      <c r="H381" s="310">
        <v>-113.32000000000001</v>
      </c>
      <c r="I381" s="311"/>
      <c r="J381" s="307"/>
      <c r="K381" s="307"/>
      <c r="L381" s="312"/>
      <c r="M381" s="313"/>
      <c r="N381" s="314"/>
      <c r="O381" s="314"/>
      <c r="P381" s="314"/>
      <c r="Q381" s="314"/>
      <c r="R381" s="314"/>
      <c r="S381" s="314"/>
      <c r="T381" s="315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16" t="s">
        <v>176</v>
      </c>
      <c r="AU381" s="316" t="s">
        <v>88</v>
      </c>
      <c r="AV381" s="16" t="s">
        <v>187</v>
      </c>
      <c r="AW381" s="16" t="s">
        <v>34</v>
      </c>
      <c r="AX381" s="16" t="s">
        <v>78</v>
      </c>
      <c r="AY381" s="316" t="s">
        <v>168</v>
      </c>
    </row>
    <row r="382" s="15" customFormat="1">
      <c r="A382" s="15"/>
      <c r="B382" s="296"/>
      <c r="C382" s="297"/>
      <c r="D382" s="275" t="s">
        <v>176</v>
      </c>
      <c r="E382" s="298" t="s">
        <v>1</v>
      </c>
      <c r="F382" s="299" t="s">
        <v>476</v>
      </c>
      <c r="G382" s="297"/>
      <c r="H382" s="298" t="s">
        <v>1</v>
      </c>
      <c r="I382" s="300"/>
      <c r="J382" s="297"/>
      <c r="K382" s="297"/>
      <c r="L382" s="301"/>
      <c r="M382" s="302"/>
      <c r="N382" s="303"/>
      <c r="O382" s="303"/>
      <c r="P382" s="303"/>
      <c r="Q382" s="303"/>
      <c r="R382" s="303"/>
      <c r="S382" s="303"/>
      <c r="T382" s="30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305" t="s">
        <v>176</v>
      </c>
      <c r="AU382" s="305" t="s">
        <v>88</v>
      </c>
      <c r="AV382" s="15" t="s">
        <v>86</v>
      </c>
      <c r="AW382" s="15" t="s">
        <v>34</v>
      </c>
      <c r="AX382" s="15" t="s">
        <v>78</v>
      </c>
      <c r="AY382" s="305" t="s">
        <v>168</v>
      </c>
    </row>
    <row r="383" s="13" customFormat="1">
      <c r="A383" s="13"/>
      <c r="B383" s="273"/>
      <c r="C383" s="274"/>
      <c r="D383" s="275" t="s">
        <v>176</v>
      </c>
      <c r="E383" s="276" t="s">
        <v>1</v>
      </c>
      <c r="F383" s="277" t="s">
        <v>477</v>
      </c>
      <c r="G383" s="274"/>
      <c r="H383" s="278">
        <v>5.8499999999999996</v>
      </c>
      <c r="I383" s="279"/>
      <c r="J383" s="274"/>
      <c r="K383" s="274"/>
      <c r="L383" s="280"/>
      <c r="M383" s="281"/>
      <c r="N383" s="282"/>
      <c r="O383" s="282"/>
      <c r="P383" s="282"/>
      <c r="Q383" s="282"/>
      <c r="R383" s="282"/>
      <c r="S383" s="282"/>
      <c r="T383" s="28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84" t="s">
        <v>176</v>
      </c>
      <c r="AU383" s="284" t="s">
        <v>88</v>
      </c>
      <c r="AV383" s="13" t="s">
        <v>88</v>
      </c>
      <c r="AW383" s="13" t="s">
        <v>34</v>
      </c>
      <c r="AX383" s="13" t="s">
        <v>78</v>
      </c>
      <c r="AY383" s="284" t="s">
        <v>168</v>
      </c>
    </row>
    <row r="384" s="13" customFormat="1">
      <c r="A384" s="13"/>
      <c r="B384" s="273"/>
      <c r="C384" s="274"/>
      <c r="D384" s="275" t="s">
        <v>176</v>
      </c>
      <c r="E384" s="276" t="s">
        <v>1</v>
      </c>
      <c r="F384" s="277" t="s">
        <v>478</v>
      </c>
      <c r="G384" s="274"/>
      <c r="H384" s="278">
        <v>3.6000000000000001</v>
      </c>
      <c r="I384" s="279"/>
      <c r="J384" s="274"/>
      <c r="K384" s="274"/>
      <c r="L384" s="280"/>
      <c r="M384" s="281"/>
      <c r="N384" s="282"/>
      <c r="O384" s="282"/>
      <c r="P384" s="282"/>
      <c r="Q384" s="282"/>
      <c r="R384" s="282"/>
      <c r="S384" s="282"/>
      <c r="T384" s="28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84" t="s">
        <v>176</v>
      </c>
      <c r="AU384" s="284" t="s">
        <v>88</v>
      </c>
      <c r="AV384" s="13" t="s">
        <v>88</v>
      </c>
      <c r="AW384" s="13" t="s">
        <v>34</v>
      </c>
      <c r="AX384" s="13" t="s">
        <v>78</v>
      </c>
      <c r="AY384" s="284" t="s">
        <v>168</v>
      </c>
    </row>
    <row r="385" s="13" customFormat="1">
      <c r="A385" s="13"/>
      <c r="B385" s="273"/>
      <c r="C385" s="274"/>
      <c r="D385" s="275" t="s">
        <v>176</v>
      </c>
      <c r="E385" s="276" t="s">
        <v>1</v>
      </c>
      <c r="F385" s="277" t="s">
        <v>479</v>
      </c>
      <c r="G385" s="274"/>
      <c r="H385" s="278">
        <v>3.7200000000000002</v>
      </c>
      <c r="I385" s="279"/>
      <c r="J385" s="274"/>
      <c r="K385" s="274"/>
      <c r="L385" s="280"/>
      <c r="M385" s="281"/>
      <c r="N385" s="282"/>
      <c r="O385" s="282"/>
      <c r="P385" s="282"/>
      <c r="Q385" s="282"/>
      <c r="R385" s="282"/>
      <c r="S385" s="282"/>
      <c r="T385" s="28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84" t="s">
        <v>176</v>
      </c>
      <c r="AU385" s="284" t="s">
        <v>88</v>
      </c>
      <c r="AV385" s="13" t="s">
        <v>88</v>
      </c>
      <c r="AW385" s="13" t="s">
        <v>34</v>
      </c>
      <c r="AX385" s="13" t="s">
        <v>78</v>
      </c>
      <c r="AY385" s="284" t="s">
        <v>168</v>
      </c>
    </row>
    <row r="386" s="13" customFormat="1">
      <c r="A386" s="13"/>
      <c r="B386" s="273"/>
      <c r="C386" s="274"/>
      <c r="D386" s="275" t="s">
        <v>176</v>
      </c>
      <c r="E386" s="276" t="s">
        <v>1</v>
      </c>
      <c r="F386" s="277" t="s">
        <v>480</v>
      </c>
      <c r="G386" s="274"/>
      <c r="H386" s="278">
        <v>2.73</v>
      </c>
      <c r="I386" s="279"/>
      <c r="J386" s="274"/>
      <c r="K386" s="274"/>
      <c r="L386" s="280"/>
      <c r="M386" s="281"/>
      <c r="N386" s="282"/>
      <c r="O386" s="282"/>
      <c r="P386" s="282"/>
      <c r="Q386" s="282"/>
      <c r="R386" s="282"/>
      <c r="S386" s="282"/>
      <c r="T386" s="28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84" t="s">
        <v>176</v>
      </c>
      <c r="AU386" s="284" t="s">
        <v>88</v>
      </c>
      <c r="AV386" s="13" t="s">
        <v>88</v>
      </c>
      <c r="AW386" s="13" t="s">
        <v>34</v>
      </c>
      <c r="AX386" s="13" t="s">
        <v>78</v>
      </c>
      <c r="AY386" s="284" t="s">
        <v>168</v>
      </c>
    </row>
    <row r="387" s="13" customFormat="1">
      <c r="A387" s="13"/>
      <c r="B387" s="273"/>
      <c r="C387" s="274"/>
      <c r="D387" s="275" t="s">
        <v>176</v>
      </c>
      <c r="E387" s="276" t="s">
        <v>1</v>
      </c>
      <c r="F387" s="277" t="s">
        <v>481</v>
      </c>
      <c r="G387" s="274"/>
      <c r="H387" s="278">
        <v>5.3460000000000001</v>
      </c>
      <c r="I387" s="279"/>
      <c r="J387" s="274"/>
      <c r="K387" s="274"/>
      <c r="L387" s="280"/>
      <c r="M387" s="281"/>
      <c r="N387" s="282"/>
      <c r="O387" s="282"/>
      <c r="P387" s="282"/>
      <c r="Q387" s="282"/>
      <c r="R387" s="282"/>
      <c r="S387" s="282"/>
      <c r="T387" s="28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84" t="s">
        <v>176</v>
      </c>
      <c r="AU387" s="284" t="s">
        <v>88</v>
      </c>
      <c r="AV387" s="13" t="s">
        <v>88</v>
      </c>
      <c r="AW387" s="13" t="s">
        <v>34</v>
      </c>
      <c r="AX387" s="13" t="s">
        <v>78</v>
      </c>
      <c r="AY387" s="284" t="s">
        <v>168</v>
      </c>
    </row>
    <row r="388" s="13" customFormat="1">
      <c r="A388" s="13"/>
      <c r="B388" s="273"/>
      <c r="C388" s="274"/>
      <c r="D388" s="275" t="s">
        <v>176</v>
      </c>
      <c r="E388" s="276" t="s">
        <v>1</v>
      </c>
      <c r="F388" s="277" t="s">
        <v>482</v>
      </c>
      <c r="G388" s="274"/>
      <c r="H388" s="278">
        <v>3.7799999999999998</v>
      </c>
      <c r="I388" s="279"/>
      <c r="J388" s="274"/>
      <c r="K388" s="274"/>
      <c r="L388" s="280"/>
      <c r="M388" s="281"/>
      <c r="N388" s="282"/>
      <c r="O388" s="282"/>
      <c r="P388" s="282"/>
      <c r="Q388" s="282"/>
      <c r="R388" s="282"/>
      <c r="S388" s="282"/>
      <c r="T388" s="28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84" t="s">
        <v>176</v>
      </c>
      <c r="AU388" s="284" t="s">
        <v>88</v>
      </c>
      <c r="AV388" s="13" t="s">
        <v>88</v>
      </c>
      <c r="AW388" s="13" t="s">
        <v>34</v>
      </c>
      <c r="AX388" s="13" t="s">
        <v>78</v>
      </c>
      <c r="AY388" s="284" t="s">
        <v>168</v>
      </c>
    </row>
    <row r="389" s="13" customFormat="1">
      <c r="A389" s="13"/>
      <c r="B389" s="273"/>
      <c r="C389" s="274"/>
      <c r="D389" s="275" t="s">
        <v>176</v>
      </c>
      <c r="E389" s="276" t="s">
        <v>1</v>
      </c>
      <c r="F389" s="277" t="s">
        <v>483</v>
      </c>
      <c r="G389" s="274"/>
      <c r="H389" s="278">
        <v>0.68400000000000005</v>
      </c>
      <c r="I389" s="279"/>
      <c r="J389" s="274"/>
      <c r="K389" s="274"/>
      <c r="L389" s="280"/>
      <c r="M389" s="281"/>
      <c r="N389" s="282"/>
      <c r="O389" s="282"/>
      <c r="P389" s="282"/>
      <c r="Q389" s="282"/>
      <c r="R389" s="282"/>
      <c r="S389" s="282"/>
      <c r="T389" s="28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84" t="s">
        <v>176</v>
      </c>
      <c r="AU389" s="284" t="s">
        <v>88</v>
      </c>
      <c r="AV389" s="13" t="s">
        <v>88</v>
      </c>
      <c r="AW389" s="13" t="s">
        <v>34</v>
      </c>
      <c r="AX389" s="13" t="s">
        <v>78</v>
      </c>
      <c r="AY389" s="284" t="s">
        <v>168</v>
      </c>
    </row>
    <row r="390" s="13" customFormat="1">
      <c r="A390" s="13"/>
      <c r="B390" s="273"/>
      <c r="C390" s="274"/>
      <c r="D390" s="275" t="s">
        <v>176</v>
      </c>
      <c r="E390" s="276" t="s">
        <v>1</v>
      </c>
      <c r="F390" s="277" t="s">
        <v>484</v>
      </c>
      <c r="G390" s="274"/>
      <c r="H390" s="278">
        <v>3.2879999999999998</v>
      </c>
      <c r="I390" s="279"/>
      <c r="J390" s="274"/>
      <c r="K390" s="274"/>
      <c r="L390" s="280"/>
      <c r="M390" s="281"/>
      <c r="N390" s="282"/>
      <c r="O390" s="282"/>
      <c r="P390" s="282"/>
      <c r="Q390" s="282"/>
      <c r="R390" s="282"/>
      <c r="S390" s="282"/>
      <c r="T390" s="28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84" t="s">
        <v>176</v>
      </c>
      <c r="AU390" s="284" t="s">
        <v>88</v>
      </c>
      <c r="AV390" s="13" t="s">
        <v>88</v>
      </c>
      <c r="AW390" s="13" t="s">
        <v>34</v>
      </c>
      <c r="AX390" s="13" t="s">
        <v>78</v>
      </c>
      <c r="AY390" s="284" t="s">
        <v>168</v>
      </c>
    </row>
    <row r="391" s="13" customFormat="1">
      <c r="A391" s="13"/>
      <c r="B391" s="273"/>
      <c r="C391" s="274"/>
      <c r="D391" s="275" t="s">
        <v>176</v>
      </c>
      <c r="E391" s="276" t="s">
        <v>1</v>
      </c>
      <c r="F391" s="277" t="s">
        <v>485</v>
      </c>
      <c r="G391" s="274"/>
      <c r="H391" s="278">
        <v>24.57</v>
      </c>
      <c r="I391" s="279"/>
      <c r="J391" s="274"/>
      <c r="K391" s="274"/>
      <c r="L391" s="280"/>
      <c r="M391" s="281"/>
      <c r="N391" s="282"/>
      <c r="O391" s="282"/>
      <c r="P391" s="282"/>
      <c r="Q391" s="282"/>
      <c r="R391" s="282"/>
      <c r="S391" s="282"/>
      <c r="T391" s="28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84" t="s">
        <v>176</v>
      </c>
      <c r="AU391" s="284" t="s">
        <v>88</v>
      </c>
      <c r="AV391" s="13" t="s">
        <v>88</v>
      </c>
      <c r="AW391" s="13" t="s">
        <v>34</v>
      </c>
      <c r="AX391" s="13" t="s">
        <v>78</v>
      </c>
      <c r="AY391" s="284" t="s">
        <v>168</v>
      </c>
    </row>
    <row r="392" s="13" customFormat="1">
      <c r="A392" s="13"/>
      <c r="B392" s="273"/>
      <c r="C392" s="274"/>
      <c r="D392" s="275" t="s">
        <v>176</v>
      </c>
      <c r="E392" s="276" t="s">
        <v>1</v>
      </c>
      <c r="F392" s="277" t="s">
        <v>486</v>
      </c>
      <c r="G392" s="274"/>
      <c r="H392" s="278">
        <v>7.3920000000000003</v>
      </c>
      <c r="I392" s="279"/>
      <c r="J392" s="274"/>
      <c r="K392" s="274"/>
      <c r="L392" s="280"/>
      <c r="M392" s="281"/>
      <c r="N392" s="282"/>
      <c r="O392" s="282"/>
      <c r="P392" s="282"/>
      <c r="Q392" s="282"/>
      <c r="R392" s="282"/>
      <c r="S392" s="282"/>
      <c r="T392" s="28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84" t="s">
        <v>176</v>
      </c>
      <c r="AU392" s="284" t="s">
        <v>88</v>
      </c>
      <c r="AV392" s="13" t="s">
        <v>88</v>
      </c>
      <c r="AW392" s="13" t="s">
        <v>34</v>
      </c>
      <c r="AX392" s="13" t="s">
        <v>78</v>
      </c>
      <c r="AY392" s="284" t="s">
        <v>168</v>
      </c>
    </row>
    <row r="393" s="13" customFormat="1">
      <c r="A393" s="13"/>
      <c r="B393" s="273"/>
      <c r="C393" s="274"/>
      <c r="D393" s="275" t="s">
        <v>176</v>
      </c>
      <c r="E393" s="276" t="s">
        <v>1</v>
      </c>
      <c r="F393" s="277" t="s">
        <v>487</v>
      </c>
      <c r="G393" s="274"/>
      <c r="H393" s="278">
        <v>5.7240000000000002</v>
      </c>
      <c r="I393" s="279"/>
      <c r="J393" s="274"/>
      <c r="K393" s="274"/>
      <c r="L393" s="280"/>
      <c r="M393" s="281"/>
      <c r="N393" s="282"/>
      <c r="O393" s="282"/>
      <c r="P393" s="282"/>
      <c r="Q393" s="282"/>
      <c r="R393" s="282"/>
      <c r="S393" s="282"/>
      <c r="T393" s="28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84" t="s">
        <v>176</v>
      </c>
      <c r="AU393" s="284" t="s">
        <v>88</v>
      </c>
      <c r="AV393" s="13" t="s">
        <v>88</v>
      </c>
      <c r="AW393" s="13" t="s">
        <v>34</v>
      </c>
      <c r="AX393" s="13" t="s">
        <v>78</v>
      </c>
      <c r="AY393" s="284" t="s">
        <v>168</v>
      </c>
    </row>
    <row r="394" s="13" customFormat="1">
      <c r="A394" s="13"/>
      <c r="B394" s="273"/>
      <c r="C394" s="274"/>
      <c r="D394" s="275" t="s">
        <v>176</v>
      </c>
      <c r="E394" s="276" t="s">
        <v>1</v>
      </c>
      <c r="F394" s="277" t="s">
        <v>488</v>
      </c>
      <c r="G394" s="274"/>
      <c r="H394" s="278">
        <v>1.9139999999999999</v>
      </c>
      <c r="I394" s="279"/>
      <c r="J394" s="274"/>
      <c r="K394" s="274"/>
      <c r="L394" s="280"/>
      <c r="M394" s="281"/>
      <c r="N394" s="282"/>
      <c r="O394" s="282"/>
      <c r="P394" s="282"/>
      <c r="Q394" s="282"/>
      <c r="R394" s="282"/>
      <c r="S394" s="282"/>
      <c r="T394" s="28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84" t="s">
        <v>176</v>
      </c>
      <c r="AU394" s="284" t="s">
        <v>88</v>
      </c>
      <c r="AV394" s="13" t="s">
        <v>88</v>
      </c>
      <c r="AW394" s="13" t="s">
        <v>34</v>
      </c>
      <c r="AX394" s="13" t="s">
        <v>78</v>
      </c>
      <c r="AY394" s="284" t="s">
        <v>168</v>
      </c>
    </row>
    <row r="395" s="13" customFormat="1">
      <c r="A395" s="13"/>
      <c r="B395" s="273"/>
      <c r="C395" s="274"/>
      <c r="D395" s="275" t="s">
        <v>176</v>
      </c>
      <c r="E395" s="276" t="s">
        <v>1</v>
      </c>
      <c r="F395" s="277" t="s">
        <v>489</v>
      </c>
      <c r="G395" s="274"/>
      <c r="H395" s="278">
        <v>2.2799999999999998</v>
      </c>
      <c r="I395" s="279"/>
      <c r="J395" s="274"/>
      <c r="K395" s="274"/>
      <c r="L395" s="280"/>
      <c r="M395" s="281"/>
      <c r="N395" s="282"/>
      <c r="O395" s="282"/>
      <c r="P395" s="282"/>
      <c r="Q395" s="282"/>
      <c r="R395" s="282"/>
      <c r="S395" s="282"/>
      <c r="T395" s="28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84" t="s">
        <v>176</v>
      </c>
      <c r="AU395" s="284" t="s">
        <v>88</v>
      </c>
      <c r="AV395" s="13" t="s">
        <v>88</v>
      </c>
      <c r="AW395" s="13" t="s">
        <v>34</v>
      </c>
      <c r="AX395" s="13" t="s">
        <v>78</v>
      </c>
      <c r="AY395" s="284" t="s">
        <v>168</v>
      </c>
    </row>
    <row r="396" s="13" customFormat="1">
      <c r="A396" s="13"/>
      <c r="B396" s="273"/>
      <c r="C396" s="274"/>
      <c r="D396" s="275" t="s">
        <v>176</v>
      </c>
      <c r="E396" s="276" t="s">
        <v>1</v>
      </c>
      <c r="F396" s="277" t="s">
        <v>490</v>
      </c>
      <c r="G396" s="274"/>
      <c r="H396" s="278">
        <v>1.44</v>
      </c>
      <c r="I396" s="279"/>
      <c r="J396" s="274"/>
      <c r="K396" s="274"/>
      <c r="L396" s="280"/>
      <c r="M396" s="281"/>
      <c r="N396" s="282"/>
      <c r="O396" s="282"/>
      <c r="P396" s="282"/>
      <c r="Q396" s="282"/>
      <c r="R396" s="282"/>
      <c r="S396" s="282"/>
      <c r="T396" s="28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84" t="s">
        <v>176</v>
      </c>
      <c r="AU396" s="284" t="s">
        <v>88</v>
      </c>
      <c r="AV396" s="13" t="s">
        <v>88</v>
      </c>
      <c r="AW396" s="13" t="s">
        <v>34</v>
      </c>
      <c r="AX396" s="13" t="s">
        <v>78</v>
      </c>
      <c r="AY396" s="284" t="s">
        <v>168</v>
      </c>
    </row>
    <row r="397" s="13" customFormat="1">
      <c r="A397" s="13"/>
      <c r="B397" s="273"/>
      <c r="C397" s="274"/>
      <c r="D397" s="275" t="s">
        <v>176</v>
      </c>
      <c r="E397" s="276" t="s">
        <v>1</v>
      </c>
      <c r="F397" s="277" t="s">
        <v>491</v>
      </c>
      <c r="G397" s="274"/>
      <c r="H397" s="278">
        <v>4.2599999999999998</v>
      </c>
      <c r="I397" s="279"/>
      <c r="J397" s="274"/>
      <c r="K397" s="274"/>
      <c r="L397" s="280"/>
      <c r="M397" s="281"/>
      <c r="N397" s="282"/>
      <c r="O397" s="282"/>
      <c r="P397" s="282"/>
      <c r="Q397" s="282"/>
      <c r="R397" s="282"/>
      <c r="S397" s="282"/>
      <c r="T397" s="28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84" t="s">
        <v>176</v>
      </c>
      <c r="AU397" s="284" t="s">
        <v>88</v>
      </c>
      <c r="AV397" s="13" t="s">
        <v>88</v>
      </c>
      <c r="AW397" s="13" t="s">
        <v>34</v>
      </c>
      <c r="AX397" s="13" t="s">
        <v>78</v>
      </c>
      <c r="AY397" s="284" t="s">
        <v>168</v>
      </c>
    </row>
    <row r="398" s="13" customFormat="1">
      <c r="A398" s="13"/>
      <c r="B398" s="273"/>
      <c r="C398" s="274"/>
      <c r="D398" s="275" t="s">
        <v>176</v>
      </c>
      <c r="E398" s="276" t="s">
        <v>1</v>
      </c>
      <c r="F398" s="277" t="s">
        <v>492</v>
      </c>
      <c r="G398" s="274"/>
      <c r="H398" s="278">
        <v>2.2469999999999999</v>
      </c>
      <c r="I398" s="279"/>
      <c r="J398" s="274"/>
      <c r="K398" s="274"/>
      <c r="L398" s="280"/>
      <c r="M398" s="281"/>
      <c r="N398" s="282"/>
      <c r="O398" s="282"/>
      <c r="P398" s="282"/>
      <c r="Q398" s="282"/>
      <c r="R398" s="282"/>
      <c r="S398" s="282"/>
      <c r="T398" s="28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84" t="s">
        <v>176</v>
      </c>
      <c r="AU398" s="284" t="s">
        <v>88</v>
      </c>
      <c r="AV398" s="13" t="s">
        <v>88</v>
      </c>
      <c r="AW398" s="13" t="s">
        <v>34</v>
      </c>
      <c r="AX398" s="13" t="s">
        <v>78</v>
      </c>
      <c r="AY398" s="284" t="s">
        <v>168</v>
      </c>
    </row>
    <row r="399" s="13" customFormat="1">
      <c r="A399" s="13"/>
      <c r="B399" s="273"/>
      <c r="C399" s="274"/>
      <c r="D399" s="275" t="s">
        <v>176</v>
      </c>
      <c r="E399" s="276" t="s">
        <v>1</v>
      </c>
      <c r="F399" s="277" t="s">
        <v>493</v>
      </c>
      <c r="G399" s="274"/>
      <c r="H399" s="278">
        <v>1.6499999999999999</v>
      </c>
      <c r="I399" s="279"/>
      <c r="J399" s="274"/>
      <c r="K399" s="274"/>
      <c r="L399" s="280"/>
      <c r="M399" s="281"/>
      <c r="N399" s="282"/>
      <c r="O399" s="282"/>
      <c r="P399" s="282"/>
      <c r="Q399" s="282"/>
      <c r="R399" s="282"/>
      <c r="S399" s="282"/>
      <c r="T399" s="28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84" t="s">
        <v>176</v>
      </c>
      <c r="AU399" s="284" t="s">
        <v>88</v>
      </c>
      <c r="AV399" s="13" t="s">
        <v>88</v>
      </c>
      <c r="AW399" s="13" t="s">
        <v>34</v>
      </c>
      <c r="AX399" s="13" t="s">
        <v>78</v>
      </c>
      <c r="AY399" s="284" t="s">
        <v>168</v>
      </c>
    </row>
    <row r="400" s="13" customFormat="1">
      <c r="A400" s="13"/>
      <c r="B400" s="273"/>
      <c r="C400" s="274"/>
      <c r="D400" s="275" t="s">
        <v>176</v>
      </c>
      <c r="E400" s="276" t="s">
        <v>1</v>
      </c>
      <c r="F400" s="277" t="s">
        <v>494</v>
      </c>
      <c r="G400" s="274"/>
      <c r="H400" s="278">
        <v>1.827</v>
      </c>
      <c r="I400" s="279"/>
      <c r="J400" s="274"/>
      <c r="K400" s="274"/>
      <c r="L400" s="280"/>
      <c r="M400" s="281"/>
      <c r="N400" s="282"/>
      <c r="O400" s="282"/>
      <c r="P400" s="282"/>
      <c r="Q400" s="282"/>
      <c r="R400" s="282"/>
      <c r="S400" s="282"/>
      <c r="T400" s="28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84" t="s">
        <v>176</v>
      </c>
      <c r="AU400" s="284" t="s">
        <v>88</v>
      </c>
      <c r="AV400" s="13" t="s">
        <v>88</v>
      </c>
      <c r="AW400" s="13" t="s">
        <v>34</v>
      </c>
      <c r="AX400" s="13" t="s">
        <v>78</v>
      </c>
      <c r="AY400" s="284" t="s">
        <v>168</v>
      </c>
    </row>
    <row r="401" s="13" customFormat="1">
      <c r="A401" s="13"/>
      <c r="B401" s="273"/>
      <c r="C401" s="274"/>
      <c r="D401" s="275" t="s">
        <v>176</v>
      </c>
      <c r="E401" s="276" t="s">
        <v>1</v>
      </c>
      <c r="F401" s="277" t="s">
        <v>495</v>
      </c>
      <c r="G401" s="274"/>
      <c r="H401" s="278">
        <v>1.77</v>
      </c>
      <c r="I401" s="279"/>
      <c r="J401" s="274"/>
      <c r="K401" s="274"/>
      <c r="L401" s="280"/>
      <c r="M401" s="281"/>
      <c r="N401" s="282"/>
      <c r="O401" s="282"/>
      <c r="P401" s="282"/>
      <c r="Q401" s="282"/>
      <c r="R401" s="282"/>
      <c r="S401" s="282"/>
      <c r="T401" s="28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84" t="s">
        <v>176</v>
      </c>
      <c r="AU401" s="284" t="s">
        <v>88</v>
      </c>
      <c r="AV401" s="13" t="s">
        <v>88</v>
      </c>
      <c r="AW401" s="13" t="s">
        <v>34</v>
      </c>
      <c r="AX401" s="13" t="s">
        <v>78</v>
      </c>
      <c r="AY401" s="284" t="s">
        <v>168</v>
      </c>
    </row>
    <row r="402" s="13" customFormat="1">
      <c r="A402" s="13"/>
      <c r="B402" s="273"/>
      <c r="C402" s="274"/>
      <c r="D402" s="275" t="s">
        <v>176</v>
      </c>
      <c r="E402" s="276" t="s">
        <v>1</v>
      </c>
      <c r="F402" s="277" t="s">
        <v>496</v>
      </c>
      <c r="G402" s="274"/>
      <c r="H402" s="278">
        <v>4.3200000000000003</v>
      </c>
      <c r="I402" s="279"/>
      <c r="J402" s="274"/>
      <c r="K402" s="274"/>
      <c r="L402" s="280"/>
      <c r="M402" s="281"/>
      <c r="N402" s="282"/>
      <c r="O402" s="282"/>
      <c r="P402" s="282"/>
      <c r="Q402" s="282"/>
      <c r="R402" s="282"/>
      <c r="S402" s="282"/>
      <c r="T402" s="28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84" t="s">
        <v>176</v>
      </c>
      <c r="AU402" s="284" t="s">
        <v>88</v>
      </c>
      <c r="AV402" s="13" t="s">
        <v>88</v>
      </c>
      <c r="AW402" s="13" t="s">
        <v>34</v>
      </c>
      <c r="AX402" s="13" t="s">
        <v>78</v>
      </c>
      <c r="AY402" s="284" t="s">
        <v>168</v>
      </c>
    </row>
    <row r="403" s="16" customFormat="1">
      <c r="A403" s="16"/>
      <c r="B403" s="306"/>
      <c r="C403" s="307"/>
      <c r="D403" s="275" t="s">
        <v>176</v>
      </c>
      <c r="E403" s="308" t="s">
        <v>1</v>
      </c>
      <c r="F403" s="309" t="s">
        <v>235</v>
      </c>
      <c r="G403" s="307"/>
      <c r="H403" s="310">
        <v>88.392000000000024</v>
      </c>
      <c r="I403" s="311"/>
      <c r="J403" s="307"/>
      <c r="K403" s="307"/>
      <c r="L403" s="312"/>
      <c r="M403" s="313"/>
      <c r="N403" s="314"/>
      <c r="O403" s="314"/>
      <c r="P403" s="314"/>
      <c r="Q403" s="314"/>
      <c r="R403" s="314"/>
      <c r="S403" s="314"/>
      <c r="T403" s="315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316" t="s">
        <v>176</v>
      </c>
      <c r="AU403" s="316" t="s">
        <v>88</v>
      </c>
      <c r="AV403" s="16" t="s">
        <v>187</v>
      </c>
      <c r="AW403" s="16" t="s">
        <v>34</v>
      </c>
      <c r="AX403" s="16" t="s">
        <v>78</v>
      </c>
      <c r="AY403" s="316" t="s">
        <v>168</v>
      </c>
    </row>
    <row r="404" s="14" customFormat="1">
      <c r="A404" s="14"/>
      <c r="B404" s="285"/>
      <c r="C404" s="286"/>
      <c r="D404" s="275" t="s">
        <v>176</v>
      </c>
      <c r="E404" s="287" t="s">
        <v>1</v>
      </c>
      <c r="F404" s="288" t="s">
        <v>178</v>
      </c>
      <c r="G404" s="286"/>
      <c r="H404" s="289">
        <v>807.80800000000022</v>
      </c>
      <c r="I404" s="290"/>
      <c r="J404" s="286"/>
      <c r="K404" s="286"/>
      <c r="L404" s="291"/>
      <c r="M404" s="292"/>
      <c r="N404" s="293"/>
      <c r="O404" s="293"/>
      <c r="P404" s="293"/>
      <c r="Q404" s="293"/>
      <c r="R404" s="293"/>
      <c r="S404" s="293"/>
      <c r="T404" s="29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95" t="s">
        <v>176</v>
      </c>
      <c r="AU404" s="295" t="s">
        <v>88</v>
      </c>
      <c r="AV404" s="14" t="s">
        <v>174</v>
      </c>
      <c r="AW404" s="14" t="s">
        <v>34</v>
      </c>
      <c r="AX404" s="14" t="s">
        <v>86</v>
      </c>
      <c r="AY404" s="295" t="s">
        <v>168</v>
      </c>
    </row>
    <row r="405" s="2" customFormat="1" ht="16.5" customHeight="1">
      <c r="A405" s="39"/>
      <c r="B405" s="40"/>
      <c r="C405" s="259" t="s">
        <v>497</v>
      </c>
      <c r="D405" s="259" t="s">
        <v>170</v>
      </c>
      <c r="E405" s="260" t="s">
        <v>498</v>
      </c>
      <c r="F405" s="261" t="s">
        <v>499</v>
      </c>
      <c r="G405" s="262" t="s">
        <v>500</v>
      </c>
      <c r="H405" s="263">
        <v>317.04000000000002</v>
      </c>
      <c r="I405" s="264"/>
      <c r="J405" s="265">
        <f>ROUND(I405*H405,2)</f>
        <v>0</v>
      </c>
      <c r="K405" s="266"/>
      <c r="L405" s="45"/>
      <c r="M405" s="267" t="s">
        <v>1</v>
      </c>
      <c r="N405" s="268" t="s">
        <v>43</v>
      </c>
      <c r="O405" s="92"/>
      <c r="P405" s="269">
        <f>O405*H405</f>
        <v>0</v>
      </c>
      <c r="Q405" s="269">
        <v>0</v>
      </c>
      <c r="R405" s="269">
        <f>Q405*H405</f>
        <v>0</v>
      </c>
      <c r="S405" s="269">
        <v>0</v>
      </c>
      <c r="T405" s="27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71" t="s">
        <v>174</v>
      </c>
      <c r="AT405" s="271" t="s">
        <v>170</v>
      </c>
      <c r="AU405" s="271" t="s">
        <v>88</v>
      </c>
      <c r="AY405" s="18" t="s">
        <v>168</v>
      </c>
      <c r="BE405" s="272">
        <f>IF(N405="základní",J405,0)</f>
        <v>0</v>
      </c>
      <c r="BF405" s="272">
        <f>IF(N405="snížená",J405,0)</f>
        <v>0</v>
      </c>
      <c r="BG405" s="272">
        <f>IF(N405="zákl. přenesená",J405,0)</f>
        <v>0</v>
      </c>
      <c r="BH405" s="272">
        <f>IF(N405="sníž. přenesená",J405,0)</f>
        <v>0</v>
      </c>
      <c r="BI405" s="272">
        <f>IF(N405="nulová",J405,0)</f>
        <v>0</v>
      </c>
      <c r="BJ405" s="18" t="s">
        <v>86</v>
      </c>
      <c r="BK405" s="272">
        <f>ROUND(I405*H405,2)</f>
        <v>0</v>
      </c>
      <c r="BL405" s="18" t="s">
        <v>174</v>
      </c>
      <c r="BM405" s="271" t="s">
        <v>501</v>
      </c>
    </row>
    <row r="406" s="13" customFormat="1">
      <c r="A406" s="13"/>
      <c r="B406" s="273"/>
      <c r="C406" s="274"/>
      <c r="D406" s="275" t="s">
        <v>176</v>
      </c>
      <c r="E406" s="276" t="s">
        <v>1</v>
      </c>
      <c r="F406" s="277" t="s">
        <v>502</v>
      </c>
      <c r="G406" s="274"/>
      <c r="H406" s="278">
        <v>19.5</v>
      </c>
      <c r="I406" s="279"/>
      <c r="J406" s="274"/>
      <c r="K406" s="274"/>
      <c r="L406" s="280"/>
      <c r="M406" s="281"/>
      <c r="N406" s="282"/>
      <c r="O406" s="282"/>
      <c r="P406" s="282"/>
      <c r="Q406" s="282"/>
      <c r="R406" s="282"/>
      <c r="S406" s="282"/>
      <c r="T406" s="28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84" t="s">
        <v>176</v>
      </c>
      <c r="AU406" s="284" t="s">
        <v>88</v>
      </c>
      <c r="AV406" s="13" t="s">
        <v>88</v>
      </c>
      <c r="AW406" s="13" t="s">
        <v>34</v>
      </c>
      <c r="AX406" s="13" t="s">
        <v>78</v>
      </c>
      <c r="AY406" s="284" t="s">
        <v>168</v>
      </c>
    </row>
    <row r="407" s="13" customFormat="1">
      <c r="A407" s="13"/>
      <c r="B407" s="273"/>
      <c r="C407" s="274"/>
      <c r="D407" s="275" t="s">
        <v>176</v>
      </c>
      <c r="E407" s="276" t="s">
        <v>1</v>
      </c>
      <c r="F407" s="277" t="s">
        <v>503</v>
      </c>
      <c r="G407" s="274"/>
      <c r="H407" s="278">
        <v>12</v>
      </c>
      <c r="I407" s="279"/>
      <c r="J407" s="274"/>
      <c r="K407" s="274"/>
      <c r="L407" s="280"/>
      <c r="M407" s="281"/>
      <c r="N407" s="282"/>
      <c r="O407" s="282"/>
      <c r="P407" s="282"/>
      <c r="Q407" s="282"/>
      <c r="R407" s="282"/>
      <c r="S407" s="282"/>
      <c r="T407" s="28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84" t="s">
        <v>176</v>
      </c>
      <c r="AU407" s="284" t="s">
        <v>88</v>
      </c>
      <c r="AV407" s="13" t="s">
        <v>88</v>
      </c>
      <c r="AW407" s="13" t="s">
        <v>34</v>
      </c>
      <c r="AX407" s="13" t="s">
        <v>78</v>
      </c>
      <c r="AY407" s="284" t="s">
        <v>168</v>
      </c>
    </row>
    <row r="408" s="13" customFormat="1">
      <c r="A408" s="13"/>
      <c r="B408" s="273"/>
      <c r="C408" s="274"/>
      <c r="D408" s="275" t="s">
        <v>176</v>
      </c>
      <c r="E408" s="276" t="s">
        <v>1</v>
      </c>
      <c r="F408" s="277" t="s">
        <v>504</v>
      </c>
      <c r="G408" s="274"/>
      <c r="H408" s="278">
        <v>19.5</v>
      </c>
      <c r="I408" s="279"/>
      <c r="J408" s="274"/>
      <c r="K408" s="274"/>
      <c r="L408" s="280"/>
      <c r="M408" s="281"/>
      <c r="N408" s="282"/>
      <c r="O408" s="282"/>
      <c r="P408" s="282"/>
      <c r="Q408" s="282"/>
      <c r="R408" s="282"/>
      <c r="S408" s="282"/>
      <c r="T408" s="28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84" t="s">
        <v>176</v>
      </c>
      <c r="AU408" s="284" t="s">
        <v>88</v>
      </c>
      <c r="AV408" s="13" t="s">
        <v>88</v>
      </c>
      <c r="AW408" s="13" t="s">
        <v>34</v>
      </c>
      <c r="AX408" s="13" t="s">
        <v>78</v>
      </c>
      <c r="AY408" s="284" t="s">
        <v>168</v>
      </c>
    </row>
    <row r="409" s="13" customFormat="1">
      <c r="A409" s="13"/>
      <c r="B409" s="273"/>
      <c r="C409" s="274"/>
      <c r="D409" s="275" t="s">
        <v>176</v>
      </c>
      <c r="E409" s="276" t="s">
        <v>1</v>
      </c>
      <c r="F409" s="277" t="s">
        <v>503</v>
      </c>
      <c r="G409" s="274"/>
      <c r="H409" s="278">
        <v>12</v>
      </c>
      <c r="I409" s="279"/>
      <c r="J409" s="274"/>
      <c r="K409" s="274"/>
      <c r="L409" s="280"/>
      <c r="M409" s="281"/>
      <c r="N409" s="282"/>
      <c r="O409" s="282"/>
      <c r="P409" s="282"/>
      <c r="Q409" s="282"/>
      <c r="R409" s="282"/>
      <c r="S409" s="282"/>
      <c r="T409" s="28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84" t="s">
        <v>176</v>
      </c>
      <c r="AU409" s="284" t="s">
        <v>88</v>
      </c>
      <c r="AV409" s="13" t="s">
        <v>88</v>
      </c>
      <c r="AW409" s="13" t="s">
        <v>34</v>
      </c>
      <c r="AX409" s="13" t="s">
        <v>78</v>
      </c>
      <c r="AY409" s="284" t="s">
        <v>168</v>
      </c>
    </row>
    <row r="410" s="13" customFormat="1">
      <c r="A410" s="13"/>
      <c r="B410" s="273"/>
      <c r="C410" s="274"/>
      <c r="D410" s="275" t="s">
        <v>176</v>
      </c>
      <c r="E410" s="276" t="s">
        <v>1</v>
      </c>
      <c r="F410" s="277" t="s">
        <v>505</v>
      </c>
      <c r="G410" s="274"/>
      <c r="H410" s="278">
        <v>12.4</v>
      </c>
      <c r="I410" s="279"/>
      <c r="J410" s="274"/>
      <c r="K410" s="274"/>
      <c r="L410" s="280"/>
      <c r="M410" s="281"/>
      <c r="N410" s="282"/>
      <c r="O410" s="282"/>
      <c r="P410" s="282"/>
      <c r="Q410" s="282"/>
      <c r="R410" s="282"/>
      <c r="S410" s="282"/>
      <c r="T410" s="28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84" t="s">
        <v>176</v>
      </c>
      <c r="AU410" s="284" t="s">
        <v>88</v>
      </c>
      <c r="AV410" s="13" t="s">
        <v>88</v>
      </c>
      <c r="AW410" s="13" t="s">
        <v>34</v>
      </c>
      <c r="AX410" s="13" t="s">
        <v>78</v>
      </c>
      <c r="AY410" s="284" t="s">
        <v>168</v>
      </c>
    </row>
    <row r="411" s="13" customFormat="1">
      <c r="A411" s="13"/>
      <c r="B411" s="273"/>
      <c r="C411" s="274"/>
      <c r="D411" s="275" t="s">
        <v>176</v>
      </c>
      <c r="E411" s="276" t="s">
        <v>1</v>
      </c>
      <c r="F411" s="277" t="s">
        <v>506</v>
      </c>
      <c r="G411" s="274"/>
      <c r="H411" s="278">
        <v>17.82</v>
      </c>
      <c r="I411" s="279"/>
      <c r="J411" s="274"/>
      <c r="K411" s="274"/>
      <c r="L411" s="280"/>
      <c r="M411" s="281"/>
      <c r="N411" s="282"/>
      <c r="O411" s="282"/>
      <c r="P411" s="282"/>
      <c r="Q411" s="282"/>
      <c r="R411" s="282"/>
      <c r="S411" s="282"/>
      <c r="T411" s="28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84" t="s">
        <v>176</v>
      </c>
      <c r="AU411" s="284" t="s">
        <v>88</v>
      </c>
      <c r="AV411" s="13" t="s">
        <v>88</v>
      </c>
      <c r="AW411" s="13" t="s">
        <v>34</v>
      </c>
      <c r="AX411" s="13" t="s">
        <v>78</v>
      </c>
      <c r="AY411" s="284" t="s">
        <v>168</v>
      </c>
    </row>
    <row r="412" s="13" customFormat="1">
      <c r="A412" s="13"/>
      <c r="B412" s="273"/>
      <c r="C412" s="274"/>
      <c r="D412" s="275" t="s">
        <v>176</v>
      </c>
      <c r="E412" s="276" t="s">
        <v>1</v>
      </c>
      <c r="F412" s="277" t="s">
        <v>507</v>
      </c>
      <c r="G412" s="274"/>
      <c r="H412" s="278">
        <v>12.6</v>
      </c>
      <c r="I412" s="279"/>
      <c r="J412" s="274"/>
      <c r="K412" s="274"/>
      <c r="L412" s="280"/>
      <c r="M412" s="281"/>
      <c r="N412" s="282"/>
      <c r="O412" s="282"/>
      <c r="P412" s="282"/>
      <c r="Q412" s="282"/>
      <c r="R412" s="282"/>
      <c r="S412" s="282"/>
      <c r="T412" s="28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84" t="s">
        <v>176</v>
      </c>
      <c r="AU412" s="284" t="s">
        <v>88</v>
      </c>
      <c r="AV412" s="13" t="s">
        <v>88</v>
      </c>
      <c r="AW412" s="13" t="s">
        <v>34</v>
      </c>
      <c r="AX412" s="13" t="s">
        <v>78</v>
      </c>
      <c r="AY412" s="284" t="s">
        <v>168</v>
      </c>
    </row>
    <row r="413" s="13" customFormat="1">
      <c r="A413" s="13"/>
      <c r="B413" s="273"/>
      <c r="C413" s="274"/>
      <c r="D413" s="275" t="s">
        <v>176</v>
      </c>
      <c r="E413" s="276" t="s">
        <v>1</v>
      </c>
      <c r="F413" s="277" t="s">
        <v>508</v>
      </c>
      <c r="G413" s="274"/>
      <c r="H413" s="278">
        <v>2.2799999999999998</v>
      </c>
      <c r="I413" s="279"/>
      <c r="J413" s="274"/>
      <c r="K413" s="274"/>
      <c r="L413" s="280"/>
      <c r="M413" s="281"/>
      <c r="N413" s="282"/>
      <c r="O413" s="282"/>
      <c r="P413" s="282"/>
      <c r="Q413" s="282"/>
      <c r="R413" s="282"/>
      <c r="S413" s="282"/>
      <c r="T413" s="28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84" t="s">
        <v>176</v>
      </c>
      <c r="AU413" s="284" t="s">
        <v>88</v>
      </c>
      <c r="AV413" s="13" t="s">
        <v>88</v>
      </c>
      <c r="AW413" s="13" t="s">
        <v>34</v>
      </c>
      <c r="AX413" s="13" t="s">
        <v>78</v>
      </c>
      <c r="AY413" s="284" t="s">
        <v>168</v>
      </c>
    </row>
    <row r="414" s="13" customFormat="1">
      <c r="A414" s="13"/>
      <c r="B414" s="273"/>
      <c r="C414" s="274"/>
      <c r="D414" s="275" t="s">
        <v>176</v>
      </c>
      <c r="E414" s="276" t="s">
        <v>1</v>
      </c>
      <c r="F414" s="277" t="s">
        <v>509</v>
      </c>
      <c r="G414" s="274"/>
      <c r="H414" s="278">
        <v>10.960000000000001</v>
      </c>
      <c r="I414" s="279"/>
      <c r="J414" s="274"/>
      <c r="K414" s="274"/>
      <c r="L414" s="280"/>
      <c r="M414" s="281"/>
      <c r="N414" s="282"/>
      <c r="O414" s="282"/>
      <c r="P414" s="282"/>
      <c r="Q414" s="282"/>
      <c r="R414" s="282"/>
      <c r="S414" s="282"/>
      <c r="T414" s="28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84" t="s">
        <v>176</v>
      </c>
      <c r="AU414" s="284" t="s">
        <v>88</v>
      </c>
      <c r="AV414" s="13" t="s">
        <v>88</v>
      </c>
      <c r="AW414" s="13" t="s">
        <v>34</v>
      </c>
      <c r="AX414" s="13" t="s">
        <v>78</v>
      </c>
      <c r="AY414" s="284" t="s">
        <v>168</v>
      </c>
    </row>
    <row r="415" s="13" customFormat="1">
      <c r="A415" s="13"/>
      <c r="B415" s="273"/>
      <c r="C415" s="274"/>
      <c r="D415" s="275" t="s">
        <v>176</v>
      </c>
      <c r="E415" s="276" t="s">
        <v>1</v>
      </c>
      <c r="F415" s="277" t="s">
        <v>510</v>
      </c>
      <c r="G415" s="274"/>
      <c r="H415" s="278">
        <v>81.900000000000006</v>
      </c>
      <c r="I415" s="279"/>
      <c r="J415" s="274"/>
      <c r="K415" s="274"/>
      <c r="L415" s="280"/>
      <c r="M415" s="281"/>
      <c r="N415" s="282"/>
      <c r="O415" s="282"/>
      <c r="P415" s="282"/>
      <c r="Q415" s="282"/>
      <c r="R415" s="282"/>
      <c r="S415" s="282"/>
      <c r="T415" s="28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84" t="s">
        <v>176</v>
      </c>
      <c r="AU415" s="284" t="s">
        <v>88</v>
      </c>
      <c r="AV415" s="13" t="s">
        <v>88</v>
      </c>
      <c r="AW415" s="13" t="s">
        <v>34</v>
      </c>
      <c r="AX415" s="13" t="s">
        <v>78</v>
      </c>
      <c r="AY415" s="284" t="s">
        <v>168</v>
      </c>
    </row>
    <row r="416" s="13" customFormat="1">
      <c r="A416" s="13"/>
      <c r="B416" s="273"/>
      <c r="C416" s="274"/>
      <c r="D416" s="275" t="s">
        <v>176</v>
      </c>
      <c r="E416" s="276" t="s">
        <v>1</v>
      </c>
      <c r="F416" s="277" t="s">
        <v>511</v>
      </c>
      <c r="G416" s="274"/>
      <c r="H416" s="278">
        <v>24.640000000000001</v>
      </c>
      <c r="I416" s="279"/>
      <c r="J416" s="274"/>
      <c r="K416" s="274"/>
      <c r="L416" s="280"/>
      <c r="M416" s="281"/>
      <c r="N416" s="282"/>
      <c r="O416" s="282"/>
      <c r="P416" s="282"/>
      <c r="Q416" s="282"/>
      <c r="R416" s="282"/>
      <c r="S416" s="282"/>
      <c r="T416" s="28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84" t="s">
        <v>176</v>
      </c>
      <c r="AU416" s="284" t="s">
        <v>88</v>
      </c>
      <c r="AV416" s="13" t="s">
        <v>88</v>
      </c>
      <c r="AW416" s="13" t="s">
        <v>34</v>
      </c>
      <c r="AX416" s="13" t="s">
        <v>78</v>
      </c>
      <c r="AY416" s="284" t="s">
        <v>168</v>
      </c>
    </row>
    <row r="417" s="13" customFormat="1">
      <c r="A417" s="13"/>
      <c r="B417" s="273"/>
      <c r="C417" s="274"/>
      <c r="D417" s="275" t="s">
        <v>176</v>
      </c>
      <c r="E417" s="276" t="s">
        <v>1</v>
      </c>
      <c r="F417" s="277" t="s">
        <v>512</v>
      </c>
      <c r="G417" s="274"/>
      <c r="H417" s="278">
        <v>19.079999999999998</v>
      </c>
      <c r="I417" s="279"/>
      <c r="J417" s="274"/>
      <c r="K417" s="274"/>
      <c r="L417" s="280"/>
      <c r="M417" s="281"/>
      <c r="N417" s="282"/>
      <c r="O417" s="282"/>
      <c r="P417" s="282"/>
      <c r="Q417" s="282"/>
      <c r="R417" s="282"/>
      <c r="S417" s="282"/>
      <c r="T417" s="28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84" t="s">
        <v>176</v>
      </c>
      <c r="AU417" s="284" t="s">
        <v>88</v>
      </c>
      <c r="AV417" s="13" t="s">
        <v>88</v>
      </c>
      <c r="AW417" s="13" t="s">
        <v>34</v>
      </c>
      <c r="AX417" s="13" t="s">
        <v>78</v>
      </c>
      <c r="AY417" s="284" t="s">
        <v>168</v>
      </c>
    </row>
    <row r="418" s="13" customFormat="1">
      <c r="A418" s="13"/>
      <c r="B418" s="273"/>
      <c r="C418" s="274"/>
      <c r="D418" s="275" t="s">
        <v>176</v>
      </c>
      <c r="E418" s="276" t="s">
        <v>1</v>
      </c>
      <c r="F418" s="277" t="s">
        <v>513</v>
      </c>
      <c r="G418" s="274"/>
      <c r="H418" s="278">
        <v>6.3799999999999999</v>
      </c>
      <c r="I418" s="279"/>
      <c r="J418" s="274"/>
      <c r="K418" s="274"/>
      <c r="L418" s="280"/>
      <c r="M418" s="281"/>
      <c r="N418" s="282"/>
      <c r="O418" s="282"/>
      <c r="P418" s="282"/>
      <c r="Q418" s="282"/>
      <c r="R418" s="282"/>
      <c r="S418" s="282"/>
      <c r="T418" s="28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84" t="s">
        <v>176</v>
      </c>
      <c r="AU418" s="284" t="s">
        <v>88</v>
      </c>
      <c r="AV418" s="13" t="s">
        <v>88</v>
      </c>
      <c r="AW418" s="13" t="s">
        <v>34</v>
      </c>
      <c r="AX418" s="13" t="s">
        <v>78</v>
      </c>
      <c r="AY418" s="284" t="s">
        <v>168</v>
      </c>
    </row>
    <row r="419" s="13" customFormat="1">
      <c r="A419" s="13"/>
      <c r="B419" s="273"/>
      <c r="C419" s="274"/>
      <c r="D419" s="275" t="s">
        <v>176</v>
      </c>
      <c r="E419" s="276" t="s">
        <v>1</v>
      </c>
      <c r="F419" s="277" t="s">
        <v>514</v>
      </c>
      <c r="G419" s="274"/>
      <c r="H419" s="278">
        <v>7.5999999999999996</v>
      </c>
      <c r="I419" s="279"/>
      <c r="J419" s="274"/>
      <c r="K419" s="274"/>
      <c r="L419" s="280"/>
      <c r="M419" s="281"/>
      <c r="N419" s="282"/>
      <c r="O419" s="282"/>
      <c r="P419" s="282"/>
      <c r="Q419" s="282"/>
      <c r="R419" s="282"/>
      <c r="S419" s="282"/>
      <c r="T419" s="28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84" t="s">
        <v>176</v>
      </c>
      <c r="AU419" s="284" t="s">
        <v>88</v>
      </c>
      <c r="AV419" s="13" t="s">
        <v>88</v>
      </c>
      <c r="AW419" s="13" t="s">
        <v>34</v>
      </c>
      <c r="AX419" s="13" t="s">
        <v>78</v>
      </c>
      <c r="AY419" s="284" t="s">
        <v>168</v>
      </c>
    </row>
    <row r="420" s="13" customFormat="1">
      <c r="A420" s="13"/>
      <c r="B420" s="273"/>
      <c r="C420" s="274"/>
      <c r="D420" s="275" t="s">
        <v>176</v>
      </c>
      <c r="E420" s="276" t="s">
        <v>1</v>
      </c>
      <c r="F420" s="277" t="s">
        <v>515</v>
      </c>
      <c r="G420" s="274"/>
      <c r="H420" s="278">
        <v>4.7999999999999998</v>
      </c>
      <c r="I420" s="279"/>
      <c r="J420" s="274"/>
      <c r="K420" s="274"/>
      <c r="L420" s="280"/>
      <c r="M420" s="281"/>
      <c r="N420" s="282"/>
      <c r="O420" s="282"/>
      <c r="P420" s="282"/>
      <c r="Q420" s="282"/>
      <c r="R420" s="282"/>
      <c r="S420" s="282"/>
      <c r="T420" s="28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84" t="s">
        <v>176</v>
      </c>
      <c r="AU420" s="284" t="s">
        <v>88</v>
      </c>
      <c r="AV420" s="13" t="s">
        <v>88</v>
      </c>
      <c r="AW420" s="13" t="s">
        <v>34</v>
      </c>
      <c r="AX420" s="13" t="s">
        <v>78</v>
      </c>
      <c r="AY420" s="284" t="s">
        <v>168</v>
      </c>
    </row>
    <row r="421" s="13" customFormat="1">
      <c r="A421" s="13"/>
      <c r="B421" s="273"/>
      <c r="C421" s="274"/>
      <c r="D421" s="275" t="s">
        <v>176</v>
      </c>
      <c r="E421" s="276" t="s">
        <v>1</v>
      </c>
      <c r="F421" s="277" t="s">
        <v>516</v>
      </c>
      <c r="G421" s="274"/>
      <c r="H421" s="278">
        <v>14.199999999999999</v>
      </c>
      <c r="I421" s="279"/>
      <c r="J421" s="274"/>
      <c r="K421" s="274"/>
      <c r="L421" s="280"/>
      <c r="M421" s="281"/>
      <c r="N421" s="282"/>
      <c r="O421" s="282"/>
      <c r="P421" s="282"/>
      <c r="Q421" s="282"/>
      <c r="R421" s="282"/>
      <c r="S421" s="282"/>
      <c r="T421" s="28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84" t="s">
        <v>176</v>
      </c>
      <c r="AU421" s="284" t="s">
        <v>88</v>
      </c>
      <c r="AV421" s="13" t="s">
        <v>88</v>
      </c>
      <c r="AW421" s="13" t="s">
        <v>34</v>
      </c>
      <c r="AX421" s="13" t="s">
        <v>78</v>
      </c>
      <c r="AY421" s="284" t="s">
        <v>168</v>
      </c>
    </row>
    <row r="422" s="13" customFormat="1">
      <c r="A422" s="13"/>
      <c r="B422" s="273"/>
      <c r="C422" s="274"/>
      <c r="D422" s="275" t="s">
        <v>176</v>
      </c>
      <c r="E422" s="276" t="s">
        <v>1</v>
      </c>
      <c r="F422" s="277" t="s">
        <v>517</v>
      </c>
      <c r="G422" s="274"/>
      <c r="H422" s="278">
        <v>7.4900000000000002</v>
      </c>
      <c r="I422" s="279"/>
      <c r="J422" s="274"/>
      <c r="K422" s="274"/>
      <c r="L422" s="280"/>
      <c r="M422" s="281"/>
      <c r="N422" s="282"/>
      <c r="O422" s="282"/>
      <c r="P422" s="282"/>
      <c r="Q422" s="282"/>
      <c r="R422" s="282"/>
      <c r="S422" s="282"/>
      <c r="T422" s="28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84" t="s">
        <v>176</v>
      </c>
      <c r="AU422" s="284" t="s">
        <v>88</v>
      </c>
      <c r="AV422" s="13" t="s">
        <v>88</v>
      </c>
      <c r="AW422" s="13" t="s">
        <v>34</v>
      </c>
      <c r="AX422" s="13" t="s">
        <v>78</v>
      </c>
      <c r="AY422" s="284" t="s">
        <v>168</v>
      </c>
    </row>
    <row r="423" s="13" customFormat="1">
      <c r="A423" s="13"/>
      <c r="B423" s="273"/>
      <c r="C423" s="274"/>
      <c r="D423" s="275" t="s">
        <v>176</v>
      </c>
      <c r="E423" s="276" t="s">
        <v>1</v>
      </c>
      <c r="F423" s="277" t="s">
        <v>518</v>
      </c>
      <c r="G423" s="274"/>
      <c r="H423" s="278">
        <v>5.5</v>
      </c>
      <c r="I423" s="279"/>
      <c r="J423" s="274"/>
      <c r="K423" s="274"/>
      <c r="L423" s="280"/>
      <c r="M423" s="281"/>
      <c r="N423" s="282"/>
      <c r="O423" s="282"/>
      <c r="P423" s="282"/>
      <c r="Q423" s="282"/>
      <c r="R423" s="282"/>
      <c r="S423" s="282"/>
      <c r="T423" s="28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84" t="s">
        <v>176</v>
      </c>
      <c r="AU423" s="284" t="s">
        <v>88</v>
      </c>
      <c r="AV423" s="13" t="s">
        <v>88</v>
      </c>
      <c r="AW423" s="13" t="s">
        <v>34</v>
      </c>
      <c r="AX423" s="13" t="s">
        <v>78</v>
      </c>
      <c r="AY423" s="284" t="s">
        <v>168</v>
      </c>
    </row>
    <row r="424" s="13" customFormat="1">
      <c r="A424" s="13"/>
      <c r="B424" s="273"/>
      <c r="C424" s="274"/>
      <c r="D424" s="275" t="s">
        <v>176</v>
      </c>
      <c r="E424" s="276" t="s">
        <v>1</v>
      </c>
      <c r="F424" s="277" t="s">
        <v>519</v>
      </c>
      <c r="G424" s="274"/>
      <c r="H424" s="278">
        <v>6.0899999999999999</v>
      </c>
      <c r="I424" s="279"/>
      <c r="J424" s="274"/>
      <c r="K424" s="274"/>
      <c r="L424" s="280"/>
      <c r="M424" s="281"/>
      <c r="N424" s="282"/>
      <c r="O424" s="282"/>
      <c r="P424" s="282"/>
      <c r="Q424" s="282"/>
      <c r="R424" s="282"/>
      <c r="S424" s="282"/>
      <c r="T424" s="28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84" t="s">
        <v>176</v>
      </c>
      <c r="AU424" s="284" t="s">
        <v>88</v>
      </c>
      <c r="AV424" s="13" t="s">
        <v>88</v>
      </c>
      <c r="AW424" s="13" t="s">
        <v>34</v>
      </c>
      <c r="AX424" s="13" t="s">
        <v>78</v>
      </c>
      <c r="AY424" s="284" t="s">
        <v>168</v>
      </c>
    </row>
    <row r="425" s="13" customFormat="1">
      <c r="A425" s="13"/>
      <c r="B425" s="273"/>
      <c r="C425" s="274"/>
      <c r="D425" s="275" t="s">
        <v>176</v>
      </c>
      <c r="E425" s="276" t="s">
        <v>1</v>
      </c>
      <c r="F425" s="277" t="s">
        <v>520</v>
      </c>
      <c r="G425" s="274"/>
      <c r="H425" s="278">
        <v>5.9000000000000004</v>
      </c>
      <c r="I425" s="279"/>
      <c r="J425" s="274"/>
      <c r="K425" s="274"/>
      <c r="L425" s="280"/>
      <c r="M425" s="281"/>
      <c r="N425" s="282"/>
      <c r="O425" s="282"/>
      <c r="P425" s="282"/>
      <c r="Q425" s="282"/>
      <c r="R425" s="282"/>
      <c r="S425" s="282"/>
      <c r="T425" s="28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84" t="s">
        <v>176</v>
      </c>
      <c r="AU425" s="284" t="s">
        <v>88</v>
      </c>
      <c r="AV425" s="13" t="s">
        <v>88</v>
      </c>
      <c r="AW425" s="13" t="s">
        <v>34</v>
      </c>
      <c r="AX425" s="13" t="s">
        <v>78</v>
      </c>
      <c r="AY425" s="284" t="s">
        <v>168</v>
      </c>
    </row>
    <row r="426" s="13" customFormat="1">
      <c r="A426" s="13"/>
      <c r="B426" s="273"/>
      <c r="C426" s="274"/>
      <c r="D426" s="275" t="s">
        <v>176</v>
      </c>
      <c r="E426" s="276" t="s">
        <v>1</v>
      </c>
      <c r="F426" s="277" t="s">
        <v>521</v>
      </c>
      <c r="G426" s="274"/>
      <c r="H426" s="278">
        <v>14.4</v>
      </c>
      <c r="I426" s="279"/>
      <c r="J426" s="274"/>
      <c r="K426" s="274"/>
      <c r="L426" s="280"/>
      <c r="M426" s="281"/>
      <c r="N426" s="282"/>
      <c r="O426" s="282"/>
      <c r="P426" s="282"/>
      <c r="Q426" s="282"/>
      <c r="R426" s="282"/>
      <c r="S426" s="282"/>
      <c r="T426" s="28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84" t="s">
        <v>176</v>
      </c>
      <c r="AU426" s="284" t="s">
        <v>88</v>
      </c>
      <c r="AV426" s="13" t="s">
        <v>88</v>
      </c>
      <c r="AW426" s="13" t="s">
        <v>34</v>
      </c>
      <c r="AX426" s="13" t="s">
        <v>78</v>
      </c>
      <c r="AY426" s="284" t="s">
        <v>168</v>
      </c>
    </row>
    <row r="427" s="14" customFormat="1">
      <c r="A427" s="14"/>
      <c r="B427" s="285"/>
      <c r="C427" s="286"/>
      <c r="D427" s="275" t="s">
        <v>176</v>
      </c>
      <c r="E427" s="287" t="s">
        <v>1</v>
      </c>
      <c r="F427" s="288" t="s">
        <v>178</v>
      </c>
      <c r="G427" s="286"/>
      <c r="H427" s="289">
        <v>317.03999999999996</v>
      </c>
      <c r="I427" s="290"/>
      <c r="J427" s="286"/>
      <c r="K427" s="286"/>
      <c r="L427" s="291"/>
      <c r="M427" s="292"/>
      <c r="N427" s="293"/>
      <c r="O427" s="293"/>
      <c r="P427" s="293"/>
      <c r="Q427" s="293"/>
      <c r="R427" s="293"/>
      <c r="S427" s="293"/>
      <c r="T427" s="29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95" t="s">
        <v>176</v>
      </c>
      <c r="AU427" s="295" t="s">
        <v>88</v>
      </c>
      <c r="AV427" s="14" t="s">
        <v>174</v>
      </c>
      <c r="AW427" s="14" t="s">
        <v>34</v>
      </c>
      <c r="AX427" s="14" t="s">
        <v>86</v>
      </c>
      <c r="AY427" s="295" t="s">
        <v>168</v>
      </c>
    </row>
    <row r="428" s="2" customFormat="1" ht="21.75" customHeight="1">
      <c r="A428" s="39"/>
      <c r="B428" s="40"/>
      <c r="C428" s="259" t="s">
        <v>522</v>
      </c>
      <c r="D428" s="259" t="s">
        <v>170</v>
      </c>
      <c r="E428" s="260" t="s">
        <v>523</v>
      </c>
      <c r="F428" s="261" t="s">
        <v>524</v>
      </c>
      <c r="G428" s="262" t="s">
        <v>500</v>
      </c>
      <c r="H428" s="263">
        <v>477.30000000000001</v>
      </c>
      <c r="I428" s="264"/>
      <c r="J428" s="265">
        <f>ROUND(I428*H428,2)</f>
        <v>0</v>
      </c>
      <c r="K428" s="266"/>
      <c r="L428" s="45"/>
      <c r="M428" s="267" t="s">
        <v>1</v>
      </c>
      <c r="N428" s="268" t="s">
        <v>43</v>
      </c>
      <c r="O428" s="92"/>
      <c r="P428" s="269">
        <f>O428*H428</f>
        <v>0</v>
      </c>
      <c r="Q428" s="269">
        <v>0</v>
      </c>
      <c r="R428" s="269">
        <f>Q428*H428</f>
        <v>0</v>
      </c>
      <c r="S428" s="269">
        <v>0</v>
      </c>
      <c r="T428" s="27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71" t="s">
        <v>174</v>
      </c>
      <c r="AT428" s="271" t="s">
        <v>170</v>
      </c>
      <c r="AU428" s="271" t="s">
        <v>88</v>
      </c>
      <c r="AY428" s="18" t="s">
        <v>168</v>
      </c>
      <c r="BE428" s="272">
        <f>IF(N428="základní",J428,0)</f>
        <v>0</v>
      </c>
      <c r="BF428" s="272">
        <f>IF(N428="snížená",J428,0)</f>
        <v>0</v>
      </c>
      <c r="BG428" s="272">
        <f>IF(N428="zákl. přenesená",J428,0)</f>
        <v>0</v>
      </c>
      <c r="BH428" s="272">
        <f>IF(N428="sníž. přenesená",J428,0)</f>
        <v>0</v>
      </c>
      <c r="BI428" s="272">
        <f>IF(N428="nulová",J428,0)</f>
        <v>0</v>
      </c>
      <c r="BJ428" s="18" t="s">
        <v>86</v>
      </c>
      <c r="BK428" s="272">
        <f>ROUND(I428*H428,2)</f>
        <v>0</v>
      </c>
      <c r="BL428" s="18" t="s">
        <v>174</v>
      </c>
      <c r="BM428" s="271" t="s">
        <v>525</v>
      </c>
    </row>
    <row r="429" s="13" customFormat="1">
      <c r="A429" s="13"/>
      <c r="B429" s="273"/>
      <c r="C429" s="274"/>
      <c r="D429" s="275" t="s">
        <v>176</v>
      </c>
      <c r="E429" s="276" t="s">
        <v>1</v>
      </c>
      <c r="F429" s="277" t="s">
        <v>526</v>
      </c>
      <c r="G429" s="274"/>
      <c r="H429" s="278">
        <v>33.200000000000003</v>
      </c>
      <c r="I429" s="279"/>
      <c r="J429" s="274"/>
      <c r="K429" s="274"/>
      <c r="L429" s="280"/>
      <c r="M429" s="281"/>
      <c r="N429" s="282"/>
      <c r="O429" s="282"/>
      <c r="P429" s="282"/>
      <c r="Q429" s="282"/>
      <c r="R429" s="282"/>
      <c r="S429" s="282"/>
      <c r="T429" s="28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84" t="s">
        <v>176</v>
      </c>
      <c r="AU429" s="284" t="s">
        <v>88</v>
      </c>
      <c r="AV429" s="13" t="s">
        <v>88</v>
      </c>
      <c r="AW429" s="13" t="s">
        <v>34</v>
      </c>
      <c r="AX429" s="13" t="s">
        <v>78</v>
      </c>
      <c r="AY429" s="284" t="s">
        <v>168</v>
      </c>
    </row>
    <row r="430" s="13" customFormat="1">
      <c r="A430" s="13"/>
      <c r="B430" s="273"/>
      <c r="C430" s="274"/>
      <c r="D430" s="275" t="s">
        <v>176</v>
      </c>
      <c r="E430" s="276" t="s">
        <v>1</v>
      </c>
      <c r="F430" s="277" t="s">
        <v>527</v>
      </c>
      <c r="G430" s="274"/>
      <c r="H430" s="278">
        <v>206.22</v>
      </c>
      <c r="I430" s="279"/>
      <c r="J430" s="274"/>
      <c r="K430" s="274"/>
      <c r="L430" s="280"/>
      <c r="M430" s="281"/>
      <c r="N430" s="282"/>
      <c r="O430" s="282"/>
      <c r="P430" s="282"/>
      <c r="Q430" s="282"/>
      <c r="R430" s="282"/>
      <c r="S430" s="282"/>
      <c r="T430" s="28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84" t="s">
        <v>176</v>
      </c>
      <c r="AU430" s="284" t="s">
        <v>88</v>
      </c>
      <c r="AV430" s="13" t="s">
        <v>88</v>
      </c>
      <c r="AW430" s="13" t="s">
        <v>34</v>
      </c>
      <c r="AX430" s="13" t="s">
        <v>78</v>
      </c>
      <c r="AY430" s="284" t="s">
        <v>168</v>
      </c>
    </row>
    <row r="431" s="16" customFormat="1">
      <c r="A431" s="16"/>
      <c r="B431" s="306"/>
      <c r="C431" s="307"/>
      <c r="D431" s="275" t="s">
        <v>176</v>
      </c>
      <c r="E431" s="308" t="s">
        <v>1</v>
      </c>
      <c r="F431" s="309" t="s">
        <v>235</v>
      </c>
      <c r="G431" s="307"/>
      <c r="H431" s="310">
        <v>239.42000000000002</v>
      </c>
      <c r="I431" s="311"/>
      <c r="J431" s="307"/>
      <c r="K431" s="307"/>
      <c r="L431" s="312"/>
      <c r="M431" s="313"/>
      <c r="N431" s="314"/>
      <c r="O431" s="314"/>
      <c r="P431" s="314"/>
      <c r="Q431" s="314"/>
      <c r="R431" s="314"/>
      <c r="S431" s="314"/>
      <c r="T431" s="315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16" t="s">
        <v>176</v>
      </c>
      <c r="AU431" s="316" t="s">
        <v>88</v>
      </c>
      <c r="AV431" s="16" t="s">
        <v>187</v>
      </c>
      <c r="AW431" s="16" t="s">
        <v>34</v>
      </c>
      <c r="AX431" s="16" t="s">
        <v>78</v>
      </c>
      <c r="AY431" s="316" t="s">
        <v>168</v>
      </c>
    </row>
    <row r="432" s="13" customFormat="1">
      <c r="A432" s="13"/>
      <c r="B432" s="273"/>
      <c r="C432" s="274"/>
      <c r="D432" s="275" t="s">
        <v>176</v>
      </c>
      <c r="E432" s="276" t="s">
        <v>1</v>
      </c>
      <c r="F432" s="277" t="s">
        <v>528</v>
      </c>
      <c r="G432" s="274"/>
      <c r="H432" s="278">
        <v>15.75</v>
      </c>
      <c r="I432" s="279"/>
      <c r="J432" s="274"/>
      <c r="K432" s="274"/>
      <c r="L432" s="280"/>
      <c r="M432" s="281"/>
      <c r="N432" s="282"/>
      <c r="O432" s="282"/>
      <c r="P432" s="282"/>
      <c r="Q432" s="282"/>
      <c r="R432" s="282"/>
      <c r="S432" s="282"/>
      <c r="T432" s="28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84" t="s">
        <v>176</v>
      </c>
      <c r="AU432" s="284" t="s">
        <v>88</v>
      </c>
      <c r="AV432" s="13" t="s">
        <v>88</v>
      </c>
      <c r="AW432" s="13" t="s">
        <v>34</v>
      </c>
      <c r="AX432" s="13" t="s">
        <v>78</v>
      </c>
      <c r="AY432" s="284" t="s">
        <v>168</v>
      </c>
    </row>
    <row r="433" s="13" customFormat="1">
      <c r="A433" s="13"/>
      <c r="B433" s="273"/>
      <c r="C433" s="274"/>
      <c r="D433" s="275" t="s">
        <v>176</v>
      </c>
      <c r="E433" s="276" t="s">
        <v>1</v>
      </c>
      <c r="F433" s="277" t="s">
        <v>529</v>
      </c>
      <c r="G433" s="274"/>
      <c r="H433" s="278">
        <v>9.8000000000000007</v>
      </c>
      <c r="I433" s="279"/>
      <c r="J433" s="274"/>
      <c r="K433" s="274"/>
      <c r="L433" s="280"/>
      <c r="M433" s="281"/>
      <c r="N433" s="282"/>
      <c r="O433" s="282"/>
      <c r="P433" s="282"/>
      <c r="Q433" s="282"/>
      <c r="R433" s="282"/>
      <c r="S433" s="282"/>
      <c r="T433" s="28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84" t="s">
        <v>176</v>
      </c>
      <c r="AU433" s="284" t="s">
        <v>88</v>
      </c>
      <c r="AV433" s="13" t="s">
        <v>88</v>
      </c>
      <c r="AW433" s="13" t="s">
        <v>34</v>
      </c>
      <c r="AX433" s="13" t="s">
        <v>78</v>
      </c>
      <c r="AY433" s="284" t="s">
        <v>168</v>
      </c>
    </row>
    <row r="434" s="13" customFormat="1">
      <c r="A434" s="13"/>
      <c r="B434" s="273"/>
      <c r="C434" s="274"/>
      <c r="D434" s="275" t="s">
        <v>176</v>
      </c>
      <c r="E434" s="276" t="s">
        <v>1</v>
      </c>
      <c r="F434" s="277" t="s">
        <v>530</v>
      </c>
      <c r="G434" s="274"/>
      <c r="H434" s="278">
        <v>10.199999999999999</v>
      </c>
      <c r="I434" s="279"/>
      <c r="J434" s="274"/>
      <c r="K434" s="274"/>
      <c r="L434" s="280"/>
      <c r="M434" s="281"/>
      <c r="N434" s="282"/>
      <c r="O434" s="282"/>
      <c r="P434" s="282"/>
      <c r="Q434" s="282"/>
      <c r="R434" s="282"/>
      <c r="S434" s="282"/>
      <c r="T434" s="28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84" t="s">
        <v>176</v>
      </c>
      <c r="AU434" s="284" t="s">
        <v>88</v>
      </c>
      <c r="AV434" s="13" t="s">
        <v>88</v>
      </c>
      <c r="AW434" s="13" t="s">
        <v>34</v>
      </c>
      <c r="AX434" s="13" t="s">
        <v>78</v>
      </c>
      <c r="AY434" s="284" t="s">
        <v>168</v>
      </c>
    </row>
    <row r="435" s="13" customFormat="1">
      <c r="A435" s="13"/>
      <c r="B435" s="273"/>
      <c r="C435" s="274"/>
      <c r="D435" s="275" t="s">
        <v>176</v>
      </c>
      <c r="E435" s="276" t="s">
        <v>1</v>
      </c>
      <c r="F435" s="277" t="s">
        <v>531</v>
      </c>
      <c r="G435" s="274"/>
      <c r="H435" s="278">
        <v>14.609999999999999</v>
      </c>
      <c r="I435" s="279"/>
      <c r="J435" s="274"/>
      <c r="K435" s="274"/>
      <c r="L435" s="280"/>
      <c r="M435" s="281"/>
      <c r="N435" s="282"/>
      <c r="O435" s="282"/>
      <c r="P435" s="282"/>
      <c r="Q435" s="282"/>
      <c r="R435" s="282"/>
      <c r="S435" s="282"/>
      <c r="T435" s="28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84" t="s">
        <v>176</v>
      </c>
      <c r="AU435" s="284" t="s">
        <v>88</v>
      </c>
      <c r="AV435" s="13" t="s">
        <v>88</v>
      </c>
      <c r="AW435" s="13" t="s">
        <v>34</v>
      </c>
      <c r="AX435" s="13" t="s">
        <v>78</v>
      </c>
      <c r="AY435" s="284" t="s">
        <v>168</v>
      </c>
    </row>
    <row r="436" s="13" customFormat="1">
      <c r="A436" s="13"/>
      <c r="B436" s="273"/>
      <c r="C436" s="274"/>
      <c r="D436" s="275" t="s">
        <v>176</v>
      </c>
      <c r="E436" s="276" t="s">
        <v>1</v>
      </c>
      <c r="F436" s="277" t="s">
        <v>532</v>
      </c>
      <c r="G436" s="274"/>
      <c r="H436" s="278">
        <v>10.1</v>
      </c>
      <c r="I436" s="279"/>
      <c r="J436" s="274"/>
      <c r="K436" s="274"/>
      <c r="L436" s="280"/>
      <c r="M436" s="281"/>
      <c r="N436" s="282"/>
      <c r="O436" s="282"/>
      <c r="P436" s="282"/>
      <c r="Q436" s="282"/>
      <c r="R436" s="282"/>
      <c r="S436" s="282"/>
      <c r="T436" s="28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84" t="s">
        <v>176</v>
      </c>
      <c r="AU436" s="284" t="s">
        <v>88</v>
      </c>
      <c r="AV436" s="13" t="s">
        <v>88</v>
      </c>
      <c r="AW436" s="13" t="s">
        <v>34</v>
      </c>
      <c r="AX436" s="13" t="s">
        <v>78</v>
      </c>
      <c r="AY436" s="284" t="s">
        <v>168</v>
      </c>
    </row>
    <row r="437" s="13" customFormat="1">
      <c r="A437" s="13"/>
      <c r="B437" s="273"/>
      <c r="C437" s="274"/>
      <c r="D437" s="275" t="s">
        <v>176</v>
      </c>
      <c r="E437" s="276" t="s">
        <v>1</v>
      </c>
      <c r="F437" s="277" t="s">
        <v>533</v>
      </c>
      <c r="G437" s="274"/>
      <c r="H437" s="278">
        <v>1.71</v>
      </c>
      <c r="I437" s="279"/>
      <c r="J437" s="274"/>
      <c r="K437" s="274"/>
      <c r="L437" s="280"/>
      <c r="M437" s="281"/>
      <c r="N437" s="282"/>
      <c r="O437" s="282"/>
      <c r="P437" s="282"/>
      <c r="Q437" s="282"/>
      <c r="R437" s="282"/>
      <c r="S437" s="282"/>
      <c r="T437" s="28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84" t="s">
        <v>176</v>
      </c>
      <c r="AU437" s="284" t="s">
        <v>88</v>
      </c>
      <c r="AV437" s="13" t="s">
        <v>88</v>
      </c>
      <c r="AW437" s="13" t="s">
        <v>34</v>
      </c>
      <c r="AX437" s="13" t="s">
        <v>78</v>
      </c>
      <c r="AY437" s="284" t="s">
        <v>168</v>
      </c>
    </row>
    <row r="438" s="13" customFormat="1">
      <c r="A438" s="13"/>
      <c r="B438" s="273"/>
      <c r="C438" s="274"/>
      <c r="D438" s="275" t="s">
        <v>176</v>
      </c>
      <c r="E438" s="276" t="s">
        <v>1</v>
      </c>
      <c r="F438" s="277" t="s">
        <v>534</v>
      </c>
      <c r="G438" s="274"/>
      <c r="H438" s="278">
        <v>8.6199999999999992</v>
      </c>
      <c r="I438" s="279"/>
      <c r="J438" s="274"/>
      <c r="K438" s="274"/>
      <c r="L438" s="280"/>
      <c r="M438" s="281"/>
      <c r="N438" s="282"/>
      <c r="O438" s="282"/>
      <c r="P438" s="282"/>
      <c r="Q438" s="282"/>
      <c r="R438" s="282"/>
      <c r="S438" s="282"/>
      <c r="T438" s="28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84" t="s">
        <v>176</v>
      </c>
      <c r="AU438" s="284" t="s">
        <v>88</v>
      </c>
      <c r="AV438" s="13" t="s">
        <v>88</v>
      </c>
      <c r="AW438" s="13" t="s">
        <v>34</v>
      </c>
      <c r="AX438" s="13" t="s">
        <v>78</v>
      </c>
      <c r="AY438" s="284" t="s">
        <v>168</v>
      </c>
    </row>
    <row r="439" s="13" customFormat="1">
      <c r="A439" s="13"/>
      <c r="B439" s="273"/>
      <c r="C439" s="274"/>
      <c r="D439" s="275" t="s">
        <v>176</v>
      </c>
      <c r="E439" s="276" t="s">
        <v>1</v>
      </c>
      <c r="F439" s="277" t="s">
        <v>535</v>
      </c>
      <c r="G439" s="274"/>
      <c r="H439" s="278">
        <v>66.560000000000002</v>
      </c>
      <c r="I439" s="279"/>
      <c r="J439" s="274"/>
      <c r="K439" s="274"/>
      <c r="L439" s="280"/>
      <c r="M439" s="281"/>
      <c r="N439" s="282"/>
      <c r="O439" s="282"/>
      <c r="P439" s="282"/>
      <c r="Q439" s="282"/>
      <c r="R439" s="282"/>
      <c r="S439" s="282"/>
      <c r="T439" s="28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84" t="s">
        <v>176</v>
      </c>
      <c r="AU439" s="284" t="s">
        <v>88</v>
      </c>
      <c r="AV439" s="13" t="s">
        <v>88</v>
      </c>
      <c r="AW439" s="13" t="s">
        <v>34</v>
      </c>
      <c r="AX439" s="13" t="s">
        <v>78</v>
      </c>
      <c r="AY439" s="284" t="s">
        <v>168</v>
      </c>
    </row>
    <row r="440" s="13" customFormat="1">
      <c r="A440" s="13"/>
      <c r="B440" s="273"/>
      <c r="C440" s="274"/>
      <c r="D440" s="275" t="s">
        <v>176</v>
      </c>
      <c r="E440" s="276" t="s">
        <v>1</v>
      </c>
      <c r="F440" s="277" t="s">
        <v>536</v>
      </c>
      <c r="G440" s="274"/>
      <c r="H440" s="278">
        <v>20.239999999999998</v>
      </c>
      <c r="I440" s="279"/>
      <c r="J440" s="274"/>
      <c r="K440" s="274"/>
      <c r="L440" s="280"/>
      <c r="M440" s="281"/>
      <c r="N440" s="282"/>
      <c r="O440" s="282"/>
      <c r="P440" s="282"/>
      <c r="Q440" s="282"/>
      <c r="R440" s="282"/>
      <c r="S440" s="282"/>
      <c r="T440" s="28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84" t="s">
        <v>176</v>
      </c>
      <c r="AU440" s="284" t="s">
        <v>88</v>
      </c>
      <c r="AV440" s="13" t="s">
        <v>88</v>
      </c>
      <c r="AW440" s="13" t="s">
        <v>34</v>
      </c>
      <c r="AX440" s="13" t="s">
        <v>78</v>
      </c>
      <c r="AY440" s="284" t="s">
        <v>168</v>
      </c>
    </row>
    <row r="441" s="13" customFormat="1">
      <c r="A441" s="13"/>
      <c r="B441" s="273"/>
      <c r="C441" s="274"/>
      <c r="D441" s="275" t="s">
        <v>176</v>
      </c>
      <c r="E441" s="276" t="s">
        <v>1</v>
      </c>
      <c r="F441" s="277" t="s">
        <v>537</v>
      </c>
      <c r="G441" s="274"/>
      <c r="H441" s="278">
        <v>15.6</v>
      </c>
      <c r="I441" s="279"/>
      <c r="J441" s="274"/>
      <c r="K441" s="274"/>
      <c r="L441" s="280"/>
      <c r="M441" s="281"/>
      <c r="N441" s="282"/>
      <c r="O441" s="282"/>
      <c r="P441" s="282"/>
      <c r="Q441" s="282"/>
      <c r="R441" s="282"/>
      <c r="S441" s="282"/>
      <c r="T441" s="28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84" t="s">
        <v>176</v>
      </c>
      <c r="AU441" s="284" t="s">
        <v>88</v>
      </c>
      <c r="AV441" s="13" t="s">
        <v>88</v>
      </c>
      <c r="AW441" s="13" t="s">
        <v>34</v>
      </c>
      <c r="AX441" s="13" t="s">
        <v>78</v>
      </c>
      <c r="AY441" s="284" t="s">
        <v>168</v>
      </c>
    </row>
    <row r="442" s="13" customFormat="1">
      <c r="A442" s="13"/>
      <c r="B442" s="273"/>
      <c r="C442" s="274"/>
      <c r="D442" s="275" t="s">
        <v>176</v>
      </c>
      <c r="E442" s="276" t="s">
        <v>1</v>
      </c>
      <c r="F442" s="277" t="s">
        <v>538</v>
      </c>
      <c r="G442" s="274"/>
      <c r="H442" s="278">
        <v>5.21</v>
      </c>
      <c r="I442" s="279"/>
      <c r="J442" s="274"/>
      <c r="K442" s="274"/>
      <c r="L442" s="280"/>
      <c r="M442" s="281"/>
      <c r="N442" s="282"/>
      <c r="O442" s="282"/>
      <c r="P442" s="282"/>
      <c r="Q442" s="282"/>
      <c r="R442" s="282"/>
      <c r="S442" s="282"/>
      <c r="T442" s="28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84" t="s">
        <v>176</v>
      </c>
      <c r="AU442" s="284" t="s">
        <v>88</v>
      </c>
      <c r="AV442" s="13" t="s">
        <v>88</v>
      </c>
      <c r="AW442" s="13" t="s">
        <v>34</v>
      </c>
      <c r="AX442" s="13" t="s">
        <v>78</v>
      </c>
      <c r="AY442" s="284" t="s">
        <v>168</v>
      </c>
    </row>
    <row r="443" s="13" customFormat="1">
      <c r="A443" s="13"/>
      <c r="B443" s="273"/>
      <c r="C443" s="274"/>
      <c r="D443" s="275" t="s">
        <v>176</v>
      </c>
      <c r="E443" s="276" t="s">
        <v>1</v>
      </c>
      <c r="F443" s="277" t="s">
        <v>539</v>
      </c>
      <c r="G443" s="274"/>
      <c r="H443" s="278">
        <v>5.5999999999999996</v>
      </c>
      <c r="I443" s="279"/>
      <c r="J443" s="274"/>
      <c r="K443" s="274"/>
      <c r="L443" s="280"/>
      <c r="M443" s="281"/>
      <c r="N443" s="282"/>
      <c r="O443" s="282"/>
      <c r="P443" s="282"/>
      <c r="Q443" s="282"/>
      <c r="R443" s="282"/>
      <c r="S443" s="282"/>
      <c r="T443" s="28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84" t="s">
        <v>176</v>
      </c>
      <c r="AU443" s="284" t="s">
        <v>88</v>
      </c>
      <c r="AV443" s="13" t="s">
        <v>88</v>
      </c>
      <c r="AW443" s="13" t="s">
        <v>34</v>
      </c>
      <c r="AX443" s="13" t="s">
        <v>78</v>
      </c>
      <c r="AY443" s="284" t="s">
        <v>168</v>
      </c>
    </row>
    <row r="444" s="13" customFormat="1">
      <c r="A444" s="13"/>
      <c r="B444" s="273"/>
      <c r="C444" s="274"/>
      <c r="D444" s="275" t="s">
        <v>176</v>
      </c>
      <c r="E444" s="276" t="s">
        <v>1</v>
      </c>
      <c r="F444" s="277" t="s">
        <v>540</v>
      </c>
      <c r="G444" s="274"/>
      <c r="H444" s="278">
        <v>3.2999999999999998</v>
      </c>
      <c r="I444" s="279"/>
      <c r="J444" s="274"/>
      <c r="K444" s="274"/>
      <c r="L444" s="280"/>
      <c r="M444" s="281"/>
      <c r="N444" s="282"/>
      <c r="O444" s="282"/>
      <c r="P444" s="282"/>
      <c r="Q444" s="282"/>
      <c r="R444" s="282"/>
      <c r="S444" s="282"/>
      <c r="T444" s="28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84" t="s">
        <v>176</v>
      </c>
      <c r="AU444" s="284" t="s">
        <v>88</v>
      </c>
      <c r="AV444" s="13" t="s">
        <v>88</v>
      </c>
      <c r="AW444" s="13" t="s">
        <v>34</v>
      </c>
      <c r="AX444" s="13" t="s">
        <v>78</v>
      </c>
      <c r="AY444" s="284" t="s">
        <v>168</v>
      </c>
    </row>
    <row r="445" s="13" customFormat="1">
      <c r="A445" s="13"/>
      <c r="B445" s="273"/>
      <c r="C445" s="274"/>
      <c r="D445" s="275" t="s">
        <v>176</v>
      </c>
      <c r="E445" s="276" t="s">
        <v>1</v>
      </c>
      <c r="F445" s="277" t="s">
        <v>516</v>
      </c>
      <c r="G445" s="274"/>
      <c r="H445" s="278">
        <v>14.199999999999999</v>
      </c>
      <c r="I445" s="279"/>
      <c r="J445" s="274"/>
      <c r="K445" s="274"/>
      <c r="L445" s="280"/>
      <c r="M445" s="281"/>
      <c r="N445" s="282"/>
      <c r="O445" s="282"/>
      <c r="P445" s="282"/>
      <c r="Q445" s="282"/>
      <c r="R445" s="282"/>
      <c r="S445" s="282"/>
      <c r="T445" s="28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84" t="s">
        <v>176</v>
      </c>
      <c r="AU445" s="284" t="s">
        <v>88</v>
      </c>
      <c r="AV445" s="13" t="s">
        <v>88</v>
      </c>
      <c r="AW445" s="13" t="s">
        <v>34</v>
      </c>
      <c r="AX445" s="13" t="s">
        <v>78</v>
      </c>
      <c r="AY445" s="284" t="s">
        <v>168</v>
      </c>
    </row>
    <row r="446" s="13" customFormat="1">
      <c r="A446" s="13"/>
      <c r="B446" s="273"/>
      <c r="C446" s="274"/>
      <c r="D446" s="275" t="s">
        <v>176</v>
      </c>
      <c r="E446" s="276" t="s">
        <v>1</v>
      </c>
      <c r="F446" s="277" t="s">
        <v>517</v>
      </c>
      <c r="G446" s="274"/>
      <c r="H446" s="278">
        <v>7.4900000000000002</v>
      </c>
      <c r="I446" s="279"/>
      <c r="J446" s="274"/>
      <c r="K446" s="274"/>
      <c r="L446" s="280"/>
      <c r="M446" s="281"/>
      <c r="N446" s="282"/>
      <c r="O446" s="282"/>
      <c r="P446" s="282"/>
      <c r="Q446" s="282"/>
      <c r="R446" s="282"/>
      <c r="S446" s="282"/>
      <c r="T446" s="28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84" t="s">
        <v>176</v>
      </c>
      <c r="AU446" s="284" t="s">
        <v>88</v>
      </c>
      <c r="AV446" s="13" t="s">
        <v>88</v>
      </c>
      <c r="AW446" s="13" t="s">
        <v>34</v>
      </c>
      <c r="AX446" s="13" t="s">
        <v>78</v>
      </c>
      <c r="AY446" s="284" t="s">
        <v>168</v>
      </c>
    </row>
    <row r="447" s="13" customFormat="1">
      <c r="A447" s="13"/>
      <c r="B447" s="273"/>
      <c r="C447" s="274"/>
      <c r="D447" s="275" t="s">
        <v>176</v>
      </c>
      <c r="E447" s="276" t="s">
        <v>1</v>
      </c>
      <c r="F447" s="277" t="s">
        <v>518</v>
      </c>
      <c r="G447" s="274"/>
      <c r="H447" s="278">
        <v>5.5</v>
      </c>
      <c r="I447" s="279"/>
      <c r="J447" s="274"/>
      <c r="K447" s="274"/>
      <c r="L447" s="280"/>
      <c r="M447" s="281"/>
      <c r="N447" s="282"/>
      <c r="O447" s="282"/>
      <c r="P447" s="282"/>
      <c r="Q447" s="282"/>
      <c r="R447" s="282"/>
      <c r="S447" s="282"/>
      <c r="T447" s="28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84" t="s">
        <v>176</v>
      </c>
      <c r="AU447" s="284" t="s">
        <v>88</v>
      </c>
      <c r="AV447" s="13" t="s">
        <v>88</v>
      </c>
      <c r="AW447" s="13" t="s">
        <v>34</v>
      </c>
      <c r="AX447" s="13" t="s">
        <v>78</v>
      </c>
      <c r="AY447" s="284" t="s">
        <v>168</v>
      </c>
    </row>
    <row r="448" s="13" customFormat="1">
      <c r="A448" s="13"/>
      <c r="B448" s="273"/>
      <c r="C448" s="274"/>
      <c r="D448" s="275" t="s">
        <v>176</v>
      </c>
      <c r="E448" s="276" t="s">
        <v>1</v>
      </c>
      <c r="F448" s="277" t="s">
        <v>519</v>
      </c>
      <c r="G448" s="274"/>
      <c r="H448" s="278">
        <v>6.0899999999999999</v>
      </c>
      <c r="I448" s="279"/>
      <c r="J448" s="274"/>
      <c r="K448" s="274"/>
      <c r="L448" s="280"/>
      <c r="M448" s="281"/>
      <c r="N448" s="282"/>
      <c r="O448" s="282"/>
      <c r="P448" s="282"/>
      <c r="Q448" s="282"/>
      <c r="R448" s="282"/>
      <c r="S448" s="282"/>
      <c r="T448" s="28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84" t="s">
        <v>176</v>
      </c>
      <c r="AU448" s="284" t="s">
        <v>88</v>
      </c>
      <c r="AV448" s="13" t="s">
        <v>88</v>
      </c>
      <c r="AW448" s="13" t="s">
        <v>34</v>
      </c>
      <c r="AX448" s="13" t="s">
        <v>78</v>
      </c>
      <c r="AY448" s="284" t="s">
        <v>168</v>
      </c>
    </row>
    <row r="449" s="13" customFormat="1">
      <c r="A449" s="13"/>
      <c r="B449" s="273"/>
      <c r="C449" s="274"/>
      <c r="D449" s="275" t="s">
        <v>176</v>
      </c>
      <c r="E449" s="276" t="s">
        <v>1</v>
      </c>
      <c r="F449" s="277" t="s">
        <v>520</v>
      </c>
      <c r="G449" s="274"/>
      <c r="H449" s="278">
        <v>5.9000000000000004</v>
      </c>
      <c r="I449" s="279"/>
      <c r="J449" s="274"/>
      <c r="K449" s="274"/>
      <c r="L449" s="280"/>
      <c r="M449" s="281"/>
      <c r="N449" s="282"/>
      <c r="O449" s="282"/>
      <c r="P449" s="282"/>
      <c r="Q449" s="282"/>
      <c r="R449" s="282"/>
      <c r="S449" s="282"/>
      <c r="T449" s="28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84" t="s">
        <v>176</v>
      </c>
      <c r="AU449" s="284" t="s">
        <v>88</v>
      </c>
      <c r="AV449" s="13" t="s">
        <v>88</v>
      </c>
      <c r="AW449" s="13" t="s">
        <v>34</v>
      </c>
      <c r="AX449" s="13" t="s">
        <v>78</v>
      </c>
      <c r="AY449" s="284" t="s">
        <v>168</v>
      </c>
    </row>
    <row r="450" s="13" customFormat="1">
      <c r="A450" s="13"/>
      <c r="B450" s="273"/>
      <c r="C450" s="274"/>
      <c r="D450" s="275" t="s">
        <v>176</v>
      </c>
      <c r="E450" s="276" t="s">
        <v>1</v>
      </c>
      <c r="F450" s="277" t="s">
        <v>541</v>
      </c>
      <c r="G450" s="274"/>
      <c r="H450" s="278">
        <v>11.4</v>
      </c>
      <c r="I450" s="279"/>
      <c r="J450" s="274"/>
      <c r="K450" s="274"/>
      <c r="L450" s="280"/>
      <c r="M450" s="281"/>
      <c r="N450" s="282"/>
      <c r="O450" s="282"/>
      <c r="P450" s="282"/>
      <c r="Q450" s="282"/>
      <c r="R450" s="282"/>
      <c r="S450" s="282"/>
      <c r="T450" s="28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84" t="s">
        <v>176</v>
      </c>
      <c r="AU450" s="284" t="s">
        <v>88</v>
      </c>
      <c r="AV450" s="13" t="s">
        <v>88</v>
      </c>
      <c r="AW450" s="13" t="s">
        <v>34</v>
      </c>
      <c r="AX450" s="13" t="s">
        <v>78</v>
      </c>
      <c r="AY450" s="284" t="s">
        <v>168</v>
      </c>
    </row>
    <row r="451" s="16" customFormat="1">
      <c r="A451" s="16"/>
      <c r="B451" s="306"/>
      <c r="C451" s="307"/>
      <c r="D451" s="275" t="s">
        <v>176</v>
      </c>
      <c r="E451" s="308" t="s">
        <v>1</v>
      </c>
      <c r="F451" s="309" t="s">
        <v>235</v>
      </c>
      <c r="G451" s="307"/>
      <c r="H451" s="310">
        <v>237.88000000000005</v>
      </c>
      <c r="I451" s="311"/>
      <c r="J451" s="307"/>
      <c r="K451" s="307"/>
      <c r="L451" s="312"/>
      <c r="M451" s="313"/>
      <c r="N451" s="314"/>
      <c r="O451" s="314"/>
      <c r="P451" s="314"/>
      <c r="Q451" s="314"/>
      <c r="R451" s="314"/>
      <c r="S451" s="314"/>
      <c r="T451" s="315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316" t="s">
        <v>176</v>
      </c>
      <c r="AU451" s="316" t="s">
        <v>88</v>
      </c>
      <c r="AV451" s="16" t="s">
        <v>187</v>
      </c>
      <c r="AW451" s="16" t="s">
        <v>34</v>
      </c>
      <c r="AX451" s="16" t="s">
        <v>78</v>
      </c>
      <c r="AY451" s="316" t="s">
        <v>168</v>
      </c>
    </row>
    <row r="452" s="14" customFormat="1">
      <c r="A452" s="14"/>
      <c r="B452" s="285"/>
      <c r="C452" s="286"/>
      <c r="D452" s="275" t="s">
        <v>176</v>
      </c>
      <c r="E452" s="287" t="s">
        <v>1</v>
      </c>
      <c r="F452" s="288" t="s">
        <v>178</v>
      </c>
      <c r="G452" s="286"/>
      <c r="H452" s="289">
        <v>477.30000000000001</v>
      </c>
      <c r="I452" s="290"/>
      <c r="J452" s="286"/>
      <c r="K452" s="286"/>
      <c r="L452" s="291"/>
      <c r="M452" s="292"/>
      <c r="N452" s="293"/>
      <c r="O452" s="293"/>
      <c r="P452" s="293"/>
      <c r="Q452" s="293"/>
      <c r="R452" s="293"/>
      <c r="S452" s="293"/>
      <c r="T452" s="29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95" t="s">
        <v>176</v>
      </c>
      <c r="AU452" s="295" t="s">
        <v>88</v>
      </c>
      <c r="AV452" s="14" t="s">
        <v>174</v>
      </c>
      <c r="AW452" s="14" t="s">
        <v>34</v>
      </c>
      <c r="AX452" s="14" t="s">
        <v>86</v>
      </c>
      <c r="AY452" s="295" t="s">
        <v>168</v>
      </c>
    </row>
    <row r="453" s="2" customFormat="1" ht="16.5" customHeight="1">
      <c r="A453" s="39"/>
      <c r="B453" s="40"/>
      <c r="C453" s="259" t="s">
        <v>542</v>
      </c>
      <c r="D453" s="259" t="s">
        <v>170</v>
      </c>
      <c r="E453" s="260" t="s">
        <v>543</v>
      </c>
      <c r="F453" s="261" t="s">
        <v>544</v>
      </c>
      <c r="G453" s="262" t="s">
        <v>210</v>
      </c>
      <c r="H453" s="263">
        <v>807.80799999999999</v>
      </c>
      <c r="I453" s="264"/>
      <c r="J453" s="265">
        <f>ROUND(I453*H453,2)</f>
        <v>0</v>
      </c>
      <c r="K453" s="266"/>
      <c r="L453" s="45"/>
      <c r="M453" s="267" t="s">
        <v>1</v>
      </c>
      <c r="N453" s="268" t="s">
        <v>43</v>
      </c>
      <c r="O453" s="92"/>
      <c r="P453" s="269">
        <f>O453*H453</f>
        <v>0</v>
      </c>
      <c r="Q453" s="269">
        <v>0.0040000000000000001</v>
      </c>
      <c r="R453" s="269">
        <f>Q453*H453</f>
        <v>3.2312319999999999</v>
      </c>
      <c r="S453" s="269">
        <v>0</v>
      </c>
      <c r="T453" s="27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71" t="s">
        <v>174</v>
      </c>
      <c r="AT453" s="271" t="s">
        <v>170</v>
      </c>
      <c r="AU453" s="271" t="s">
        <v>88</v>
      </c>
      <c r="AY453" s="18" t="s">
        <v>168</v>
      </c>
      <c r="BE453" s="272">
        <f>IF(N453="základní",J453,0)</f>
        <v>0</v>
      </c>
      <c r="BF453" s="272">
        <f>IF(N453="snížená",J453,0)</f>
        <v>0</v>
      </c>
      <c r="BG453" s="272">
        <f>IF(N453="zákl. přenesená",J453,0)</f>
        <v>0</v>
      </c>
      <c r="BH453" s="272">
        <f>IF(N453="sníž. přenesená",J453,0)</f>
        <v>0</v>
      </c>
      <c r="BI453" s="272">
        <f>IF(N453="nulová",J453,0)</f>
        <v>0</v>
      </c>
      <c r="BJ453" s="18" t="s">
        <v>86</v>
      </c>
      <c r="BK453" s="272">
        <f>ROUND(I453*H453,2)</f>
        <v>0</v>
      </c>
      <c r="BL453" s="18" t="s">
        <v>174</v>
      </c>
      <c r="BM453" s="271" t="s">
        <v>545</v>
      </c>
    </row>
    <row r="454" s="13" customFormat="1">
      <c r="A454" s="13"/>
      <c r="B454" s="273"/>
      <c r="C454" s="274"/>
      <c r="D454" s="275" t="s">
        <v>176</v>
      </c>
      <c r="E454" s="276" t="s">
        <v>1</v>
      </c>
      <c r="F454" s="277" t="s">
        <v>546</v>
      </c>
      <c r="G454" s="274"/>
      <c r="H454" s="278">
        <v>807.80799999999999</v>
      </c>
      <c r="I454" s="279"/>
      <c r="J454" s="274"/>
      <c r="K454" s="274"/>
      <c r="L454" s="280"/>
      <c r="M454" s="281"/>
      <c r="N454" s="282"/>
      <c r="O454" s="282"/>
      <c r="P454" s="282"/>
      <c r="Q454" s="282"/>
      <c r="R454" s="282"/>
      <c r="S454" s="282"/>
      <c r="T454" s="28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84" t="s">
        <v>176</v>
      </c>
      <c r="AU454" s="284" t="s">
        <v>88</v>
      </c>
      <c r="AV454" s="13" t="s">
        <v>88</v>
      </c>
      <c r="AW454" s="13" t="s">
        <v>34</v>
      </c>
      <c r="AX454" s="13" t="s">
        <v>86</v>
      </c>
      <c r="AY454" s="284" t="s">
        <v>168</v>
      </c>
    </row>
    <row r="455" s="2" customFormat="1" ht="21.75" customHeight="1">
      <c r="A455" s="39"/>
      <c r="B455" s="40"/>
      <c r="C455" s="259" t="s">
        <v>547</v>
      </c>
      <c r="D455" s="259" t="s">
        <v>170</v>
      </c>
      <c r="E455" s="260" t="s">
        <v>548</v>
      </c>
      <c r="F455" s="261" t="s">
        <v>549</v>
      </c>
      <c r="G455" s="262" t="s">
        <v>210</v>
      </c>
      <c r="H455" s="263">
        <v>807.80799999999999</v>
      </c>
      <c r="I455" s="264"/>
      <c r="J455" s="265">
        <f>ROUND(I455*H455,2)</f>
        <v>0</v>
      </c>
      <c r="K455" s="266"/>
      <c r="L455" s="45"/>
      <c r="M455" s="267" t="s">
        <v>1</v>
      </c>
      <c r="N455" s="268" t="s">
        <v>43</v>
      </c>
      <c r="O455" s="92"/>
      <c r="P455" s="269">
        <f>O455*H455</f>
        <v>0</v>
      </c>
      <c r="Q455" s="269">
        <v>0.020500000000000001</v>
      </c>
      <c r="R455" s="269">
        <f>Q455*H455</f>
        <v>16.560064000000001</v>
      </c>
      <c r="S455" s="269">
        <v>0</v>
      </c>
      <c r="T455" s="27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71" t="s">
        <v>174</v>
      </c>
      <c r="AT455" s="271" t="s">
        <v>170</v>
      </c>
      <c r="AU455" s="271" t="s">
        <v>88</v>
      </c>
      <c r="AY455" s="18" t="s">
        <v>168</v>
      </c>
      <c r="BE455" s="272">
        <f>IF(N455="základní",J455,0)</f>
        <v>0</v>
      </c>
      <c r="BF455" s="272">
        <f>IF(N455="snížená",J455,0)</f>
        <v>0</v>
      </c>
      <c r="BG455" s="272">
        <f>IF(N455="zákl. přenesená",J455,0)</f>
        <v>0</v>
      </c>
      <c r="BH455" s="272">
        <f>IF(N455="sníž. přenesená",J455,0)</f>
        <v>0</v>
      </c>
      <c r="BI455" s="272">
        <f>IF(N455="nulová",J455,0)</f>
        <v>0</v>
      </c>
      <c r="BJ455" s="18" t="s">
        <v>86</v>
      </c>
      <c r="BK455" s="272">
        <f>ROUND(I455*H455,2)</f>
        <v>0</v>
      </c>
      <c r="BL455" s="18" t="s">
        <v>174</v>
      </c>
      <c r="BM455" s="271" t="s">
        <v>550</v>
      </c>
    </row>
    <row r="456" s="15" customFormat="1">
      <c r="A456" s="15"/>
      <c r="B456" s="296"/>
      <c r="C456" s="297"/>
      <c r="D456" s="275" t="s">
        <v>176</v>
      </c>
      <c r="E456" s="298" t="s">
        <v>1</v>
      </c>
      <c r="F456" s="299" t="s">
        <v>453</v>
      </c>
      <c r="G456" s="297"/>
      <c r="H456" s="298" t="s">
        <v>1</v>
      </c>
      <c r="I456" s="300"/>
      <c r="J456" s="297"/>
      <c r="K456" s="297"/>
      <c r="L456" s="301"/>
      <c r="M456" s="302"/>
      <c r="N456" s="303"/>
      <c r="O456" s="303"/>
      <c r="P456" s="303"/>
      <c r="Q456" s="303"/>
      <c r="R456" s="303"/>
      <c r="S456" s="303"/>
      <c r="T456" s="304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305" t="s">
        <v>176</v>
      </c>
      <c r="AU456" s="305" t="s">
        <v>88</v>
      </c>
      <c r="AV456" s="15" t="s">
        <v>86</v>
      </c>
      <c r="AW456" s="15" t="s">
        <v>34</v>
      </c>
      <c r="AX456" s="15" t="s">
        <v>78</v>
      </c>
      <c r="AY456" s="305" t="s">
        <v>168</v>
      </c>
    </row>
    <row r="457" s="13" customFormat="1">
      <c r="A457" s="13"/>
      <c r="B457" s="273"/>
      <c r="C457" s="274"/>
      <c r="D457" s="275" t="s">
        <v>176</v>
      </c>
      <c r="E457" s="276" t="s">
        <v>1</v>
      </c>
      <c r="F457" s="277" t="s">
        <v>454</v>
      </c>
      <c r="G457" s="274"/>
      <c r="H457" s="278">
        <v>790.94399999999996</v>
      </c>
      <c r="I457" s="279"/>
      <c r="J457" s="274"/>
      <c r="K457" s="274"/>
      <c r="L457" s="280"/>
      <c r="M457" s="281"/>
      <c r="N457" s="282"/>
      <c r="O457" s="282"/>
      <c r="P457" s="282"/>
      <c r="Q457" s="282"/>
      <c r="R457" s="282"/>
      <c r="S457" s="282"/>
      <c r="T457" s="28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84" t="s">
        <v>176</v>
      </c>
      <c r="AU457" s="284" t="s">
        <v>88</v>
      </c>
      <c r="AV457" s="13" t="s">
        <v>88</v>
      </c>
      <c r="AW457" s="13" t="s">
        <v>34</v>
      </c>
      <c r="AX457" s="13" t="s">
        <v>78</v>
      </c>
      <c r="AY457" s="284" t="s">
        <v>168</v>
      </c>
    </row>
    <row r="458" s="13" customFormat="1">
      <c r="A458" s="13"/>
      <c r="B458" s="273"/>
      <c r="C458" s="274"/>
      <c r="D458" s="275" t="s">
        <v>176</v>
      </c>
      <c r="E458" s="276" t="s">
        <v>1</v>
      </c>
      <c r="F458" s="277" t="s">
        <v>455</v>
      </c>
      <c r="G458" s="274"/>
      <c r="H458" s="278">
        <v>41.792000000000002</v>
      </c>
      <c r="I458" s="279"/>
      <c r="J458" s="274"/>
      <c r="K458" s="274"/>
      <c r="L458" s="280"/>
      <c r="M458" s="281"/>
      <c r="N458" s="282"/>
      <c r="O458" s="282"/>
      <c r="P458" s="282"/>
      <c r="Q458" s="282"/>
      <c r="R458" s="282"/>
      <c r="S458" s="282"/>
      <c r="T458" s="28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84" t="s">
        <v>176</v>
      </c>
      <c r="AU458" s="284" t="s">
        <v>88</v>
      </c>
      <c r="AV458" s="13" t="s">
        <v>88</v>
      </c>
      <c r="AW458" s="13" t="s">
        <v>34</v>
      </c>
      <c r="AX458" s="13" t="s">
        <v>78</v>
      </c>
      <c r="AY458" s="284" t="s">
        <v>168</v>
      </c>
    </row>
    <row r="459" s="16" customFormat="1">
      <c r="A459" s="16"/>
      <c r="B459" s="306"/>
      <c r="C459" s="307"/>
      <c r="D459" s="275" t="s">
        <v>176</v>
      </c>
      <c r="E459" s="308" t="s">
        <v>1</v>
      </c>
      <c r="F459" s="309" t="s">
        <v>235</v>
      </c>
      <c r="G459" s="307"/>
      <c r="H459" s="310">
        <v>832.73599999999999</v>
      </c>
      <c r="I459" s="311"/>
      <c r="J459" s="307"/>
      <c r="K459" s="307"/>
      <c r="L459" s="312"/>
      <c r="M459" s="313"/>
      <c r="N459" s="314"/>
      <c r="O459" s="314"/>
      <c r="P459" s="314"/>
      <c r="Q459" s="314"/>
      <c r="R459" s="314"/>
      <c r="S459" s="314"/>
      <c r="T459" s="315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316" t="s">
        <v>176</v>
      </c>
      <c r="AU459" s="316" t="s">
        <v>88</v>
      </c>
      <c r="AV459" s="16" t="s">
        <v>187</v>
      </c>
      <c r="AW459" s="16" t="s">
        <v>34</v>
      </c>
      <c r="AX459" s="16" t="s">
        <v>78</v>
      </c>
      <c r="AY459" s="316" t="s">
        <v>168</v>
      </c>
    </row>
    <row r="460" s="13" customFormat="1">
      <c r="A460" s="13"/>
      <c r="B460" s="273"/>
      <c r="C460" s="274"/>
      <c r="D460" s="275" t="s">
        <v>176</v>
      </c>
      <c r="E460" s="276" t="s">
        <v>1</v>
      </c>
      <c r="F460" s="277" t="s">
        <v>456</v>
      </c>
      <c r="G460" s="274"/>
      <c r="H460" s="278">
        <v>-7.5</v>
      </c>
      <c r="I460" s="279"/>
      <c r="J460" s="274"/>
      <c r="K460" s="274"/>
      <c r="L460" s="280"/>
      <c r="M460" s="281"/>
      <c r="N460" s="282"/>
      <c r="O460" s="282"/>
      <c r="P460" s="282"/>
      <c r="Q460" s="282"/>
      <c r="R460" s="282"/>
      <c r="S460" s="282"/>
      <c r="T460" s="28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84" t="s">
        <v>176</v>
      </c>
      <c r="AU460" s="284" t="s">
        <v>88</v>
      </c>
      <c r="AV460" s="13" t="s">
        <v>88</v>
      </c>
      <c r="AW460" s="13" t="s">
        <v>34</v>
      </c>
      <c r="AX460" s="13" t="s">
        <v>78</v>
      </c>
      <c r="AY460" s="284" t="s">
        <v>168</v>
      </c>
    </row>
    <row r="461" s="13" customFormat="1">
      <c r="A461" s="13"/>
      <c r="B461" s="273"/>
      <c r="C461" s="274"/>
      <c r="D461" s="275" t="s">
        <v>176</v>
      </c>
      <c r="E461" s="276" t="s">
        <v>1</v>
      </c>
      <c r="F461" s="277" t="s">
        <v>457</v>
      </c>
      <c r="G461" s="274"/>
      <c r="H461" s="278">
        <v>-4.1799999999999997</v>
      </c>
      <c r="I461" s="279"/>
      <c r="J461" s="274"/>
      <c r="K461" s="274"/>
      <c r="L461" s="280"/>
      <c r="M461" s="281"/>
      <c r="N461" s="282"/>
      <c r="O461" s="282"/>
      <c r="P461" s="282"/>
      <c r="Q461" s="282"/>
      <c r="R461" s="282"/>
      <c r="S461" s="282"/>
      <c r="T461" s="28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84" t="s">
        <v>176</v>
      </c>
      <c r="AU461" s="284" t="s">
        <v>88</v>
      </c>
      <c r="AV461" s="13" t="s">
        <v>88</v>
      </c>
      <c r="AW461" s="13" t="s">
        <v>34</v>
      </c>
      <c r="AX461" s="13" t="s">
        <v>78</v>
      </c>
      <c r="AY461" s="284" t="s">
        <v>168</v>
      </c>
    </row>
    <row r="462" s="13" customFormat="1">
      <c r="A462" s="13"/>
      <c r="B462" s="273"/>
      <c r="C462" s="274"/>
      <c r="D462" s="275" t="s">
        <v>176</v>
      </c>
      <c r="E462" s="276" t="s">
        <v>1</v>
      </c>
      <c r="F462" s="277" t="s">
        <v>458</v>
      </c>
      <c r="G462" s="274"/>
      <c r="H462" s="278">
        <v>-4.4000000000000004</v>
      </c>
      <c r="I462" s="279"/>
      <c r="J462" s="274"/>
      <c r="K462" s="274"/>
      <c r="L462" s="280"/>
      <c r="M462" s="281"/>
      <c r="N462" s="282"/>
      <c r="O462" s="282"/>
      <c r="P462" s="282"/>
      <c r="Q462" s="282"/>
      <c r="R462" s="282"/>
      <c r="S462" s="282"/>
      <c r="T462" s="28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84" t="s">
        <v>176</v>
      </c>
      <c r="AU462" s="284" t="s">
        <v>88</v>
      </c>
      <c r="AV462" s="13" t="s">
        <v>88</v>
      </c>
      <c r="AW462" s="13" t="s">
        <v>34</v>
      </c>
      <c r="AX462" s="13" t="s">
        <v>78</v>
      </c>
      <c r="AY462" s="284" t="s">
        <v>168</v>
      </c>
    </row>
    <row r="463" s="13" customFormat="1">
      <c r="A463" s="13"/>
      <c r="B463" s="273"/>
      <c r="C463" s="274"/>
      <c r="D463" s="275" t="s">
        <v>176</v>
      </c>
      <c r="E463" s="276" t="s">
        <v>1</v>
      </c>
      <c r="F463" s="277" t="s">
        <v>459</v>
      </c>
      <c r="G463" s="274"/>
      <c r="H463" s="278">
        <v>-4.6500000000000004</v>
      </c>
      <c r="I463" s="279"/>
      <c r="J463" s="274"/>
      <c r="K463" s="274"/>
      <c r="L463" s="280"/>
      <c r="M463" s="281"/>
      <c r="N463" s="282"/>
      <c r="O463" s="282"/>
      <c r="P463" s="282"/>
      <c r="Q463" s="282"/>
      <c r="R463" s="282"/>
      <c r="S463" s="282"/>
      <c r="T463" s="28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84" t="s">
        <v>176</v>
      </c>
      <c r="AU463" s="284" t="s">
        <v>88</v>
      </c>
      <c r="AV463" s="13" t="s">
        <v>88</v>
      </c>
      <c r="AW463" s="13" t="s">
        <v>34</v>
      </c>
      <c r="AX463" s="13" t="s">
        <v>78</v>
      </c>
      <c r="AY463" s="284" t="s">
        <v>168</v>
      </c>
    </row>
    <row r="464" s="13" customFormat="1">
      <c r="A464" s="13"/>
      <c r="B464" s="273"/>
      <c r="C464" s="274"/>
      <c r="D464" s="275" t="s">
        <v>176</v>
      </c>
      <c r="E464" s="276" t="s">
        <v>1</v>
      </c>
      <c r="F464" s="277" t="s">
        <v>460</v>
      </c>
      <c r="G464" s="274"/>
      <c r="H464" s="278">
        <v>-6.0990000000000002</v>
      </c>
      <c r="I464" s="279"/>
      <c r="J464" s="274"/>
      <c r="K464" s="274"/>
      <c r="L464" s="280"/>
      <c r="M464" s="281"/>
      <c r="N464" s="282"/>
      <c r="O464" s="282"/>
      <c r="P464" s="282"/>
      <c r="Q464" s="282"/>
      <c r="R464" s="282"/>
      <c r="S464" s="282"/>
      <c r="T464" s="28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84" t="s">
        <v>176</v>
      </c>
      <c r="AU464" s="284" t="s">
        <v>88</v>
      </c>
      <c r="AV464" s="13" t="s">
        <v>88</v>
      </c>
      <c r="AW464" s="13" t="s">
        <v>34</v>
      </c>
      <c r="AX464" s="13" t="s">
        <v>78</v>
      </c>
      <c r="AY464" s="284" t="s">
        <v>168</v>
      </c>
    </row>
    <row r="465" s="13" customFormat="1">
      <c r="A465" s="13"/>
      <c r="B465" s="273"/>
      <c r="C465" s="274"/>
      <c r="D465" s="275" t="s">
        <v>176</v>
      </c>
      <c r="E465" s="276" t="s">
        <v>1</v>
      </c>
      <c r="F465" s="277" t="s">
        <v>461</v>
      </c>
      <c r="G465" s="274"/>
      <c r="H465" s="278">
        <v>-4.875</v>
      </c>
      <c r="I465" s="279"/>
      <c r="J465" s="274"/>
      <c r="K465" s="274"/>
      <c r="L465" s="280"/>
      <c r="M465" s="281"/>
      <c r="N465" s="282"/>
      <c r="O465" s="282"/>
      <c r="P465" s="282"/>
      <c r="Q465" s="282"/>
      <c r="R465" s="282"/>
      <c r="S465" s="282"/>
      <c r="T465" s="28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84" t="s">
        <v>176</v>
      </c>
      <c r="AU465" s="284" t="s">
        <v>88</v>
      </c>
      <c r="AV465" s="13" t="s">
        <v>88</v>
      </c>
      <c r="AW465" s="13" t="s">
        <v>34</v>
      </c>
      <c r="AX465" s="13" t="s">
        <v>78</v>
      </c>
      <c r="AY465" s="284" t="s">
        <v>168</v>
      </c>
    </row>
    <row r="466" s="13" customFormat="1">
      <c r="A466" s="13"/>
      <c r="B466" s="273"/>
      <c r="C466" s="274"/>
      <c r="D466" s="275" t="s">
        <v>176</v>
      </c>
      <c r="E466" s="276" t="s">
        <v>1</v>
      </c>
      <c r="F466" s="277" t="s">
        <v>462</v>
      </c>
      <c r="G466" s="274"/>
      <c r="H466" s="278">
        <v>-0.32500000000000001</v>
      </c>
      <c r="I466" s="279"/>
      <c r="J466" s="274"/>
      <c r="K466" s="274"/>
      <c r="L466" s="280"/>
      <c r="M466" s="281"/>
      <c r="N466" s="282"/>
      <c r="O466" s="282"/>
      <c r="P466" s="282"/>
      <c r="Q466" s="282"/>
      <c r="R466" s="282"/>
      <c r="S466" s="282"/>
      <c r="T466" s="28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84" t="s">
        <v>176</v>
      </c>
      <c r="AU466" s="284" t="s">
        <v>88</v>
      </c>
      <c r="AV466" s="13" t="s">
        <v>88</v>
      </c>
      <c r="AW466" s="13" t="s">
        <v>34</v>
      </c>
      <c r="AX466" s="13" t="s">
        <v>78</v>
      </c>
      <c r="AY466" s="284" t="s">
        <v>168</v>
      </c>
    </row>
    <row r="467" s="13" customFormat="1">
      <c r="A467" s="13"/>
      <c r="B467" s="273"/>
      <c r="C467" s="274"/>
      <c r="D467" s="275" t="s">
        <v>176</v>
      </c>
      <c r="E467" s="276" t="s">
        <v>1</v>
      </c>
      <c r="F467" s="277" t="s">
        <v>463</v>
      </c>
      <c r="G467" s="274"/>
      <c r="H467" s="278">
        <v>-3.6739999999999999</v>
      </c>
      <c r="I467" s="279"/>
      <c r="J467" s="274"/>
      <c r="K467" s="274"/>
      <c r="L467" s="280"/>
      <c r="M467" s="281"/>
      <c r="N467" s="282"/>
      <c r="O467" s="282"/>
      <c r="P467" s="282"/>
      <c r="Q467" s="282"/>
      <c r="R467" s="282"/>
      <c r="S467" s="282"/>
      <c r="T467" s="28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84" t="s">
        <v>176</v>
      </c>
      <c r="AU467" s="284" t="s">
        <v>88</v>
      </c>
      <c r="AV467" s="13" t="s">
        <v>88</v>
      </c>
      <c r="AW467" s="13" t="s">
        <v>34</v>
      </c>
      <c r="AX467" s="13" t="s">
        <v>78</v>
      </c>
      <c r="AY467" s="284" t="s">
        <v>168</v>
      </c>
    </row>
    <row r="468" s="13" customFormat="1">
      <c r="A468" s="13"/>
      <c r="B468" s="273"/>
      <c r="C468" s="274"/>
      <c r="D468" s="275" t="s">
        <v>176</v>
      </c>
      <c r="E468" s="276" t="s">
        <v>1</v>
      </c>
      <c r="F468" s="277" t="s">
        <v>464</v>
      </c>
      <c r="G468" s="274"/>
      <c r="H468" s="278">
        <v>-30.219999999999999</v>
      </c>
      <c r="I468" s="279"/>
      <c r="J468" s="274"/>
      <c r="K468" s="274"/>
      <c r="L468" s="280"/>
      <c r="M468" s="281"/>
      <c r="N468" s="282"/>
      <c r="O468" s="282"/>
      <c r="P468" s="282"/>
      <c r="Q468" s="282"/>
      <c r="R468" s="282"/>
      <c r="S468" s="282"/>
      <c r="T468" s="28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84" t="s">
        <v>176</v>
      </c>
      <c r="AU468" s="284" t="s">
        <v>88</v>
      </c>
      <c r="AV468" s="13" t="s">
        <v>88</v>
      </c>
      <c r="AW468" s="13" t="s">
        <v>34</v>
      </c>
      <c r="AX468" s="13" t="s">
        <v>78</v>
      </c>
      <c r="AY468" s="284" t="s">
        <v>168</v>
      </c>
    </row>
    <row r="469" s="13" customFormat="1">
      <c r="A469" s="13"/>
      <c r="B469" s="273"/>
      <c r="C469" s="274"/>
      <c r="D469" s="275" t="s">
        <v>176</v>
      </c>
      <c r="E469" s="276" t="s">
        <v>1</v>
      </c>
      <c r="F469" s="277" t="s">
        <v>465</v>
      </c>
      <c r="G469" s="274"/>
      <c r="H469" s="278">
        <v>-8.6679999999999993</v>
      </c>
      <c r="I469" s="279"/>
      <c r="J469" s="274"/>
      <c r="K469" s="274"/>
      <c r="L469" s="280"/>
      <c r="M469" s="281"/>
      <c r="N469" s="282"/>
      <c r="O469" s="282"/>
      <c r="P469" s="282"/>
      <c r="Q469" s="282"/>
      <c r="R469" s="282"/>
      <c r="S469" s="282"/>
      <c r="T469" s="28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84" t="s">
        <v>176</v>
      </c>
      <c r="AU469" s="284" t="s">
        <v>88</v>
      </c>
      <c r="AV469" s="13" t="s">
        <v>88</v>
      </c>
      <c r="AW469" s="13" t="s">
        <v>34</v>
      </c>
      <c r="AX469" s="13" t="s">
        <v>78</v>
      </c>
      <c r="AY469" s="284" t="s">
        <v>168</v>
      </c>
    </row>
    <row r="470" s="13" customFormat="1">
      <c r="A470" s="13"/>
      <c r="B470" s="273"/>
      <c r="C470" s="274"/>
      <c r="D470" s="275" t="s">
        <v>176</v>
      </c>
      <c r="E470" s="276" t="s">
        <v>1</v>
      </c>
      <c r="F470" s="277" t="s">
        <v>466</v>
      </c>
      <c r="G470" s="274"/>
      <c r="H470" s="278">
        <v>-7.0300000000000002</v>
      </c>
      <c r="I470" s="279"/>
      <c r="J470" s="274"/>
      <c r="K470" s="274"/>
      <c r="L470" s="280"/>
      <c r="M470" s="281"/>
      <c r="N470" s="282"/>
      <c r="O470" s="282"/>
      <c r="P470" s="282"/>
      <c r="Q470" s="282"/>
      <c r="R470" s="282"/>
      <c r="S470" s="282"/>
      <c r="T470" s="28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84" t="s">
        <v>176</v>
      </c>
      <c r="AU470" s="284" t="s">
        <v>88</v>
      </c>
      <c r="AV470" s="13" t="s">
        <v>88</v>
      </c>
      <c r="AW470" s="13" t="s">
        <v>34</v>
      </c>
      <c r="AX470" s="13" t="s">
        <v>78</v>
      </c>
      <c r="AY470" s="284" t="s">
        <v>168</v>
      </c>
    </row>
    <row r="471" s="13" customFormat="1">
      <c r="A471" s="13"/>
      <c r="B471" s="273"/>
      <c r="C471" s="274"/>
      <c r="D471" s="275" t="s">
        <v>176</v>
      </c>
      <c r="E471" s="276" t="s">
        <v>1</v>
      </c>
      <c r="F471" s="277" t="s">
        <v>467</v>
      </c>
      <c r="G471" s="274"/>
      <c r="H471" s="278">
        <v>-2.363</v>
      </c>
      <c r="I471" s="279"/>
      <c r="J471" s="274"/>
      <c r="K471" s="274"/>
      <c r="L471" s="280"/>
      <c r="M471" s="281"/>
      <c r="N471" s="282"/>
      <c r="O471" s="282"/>
      <c r="P471" s="282"/>
      <c r="Q471" s="282"/>
      <c r="R471" s="282"/>
      <c r="S471" s="282"/>
      <c r="T471" s="28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84" t="s">
        <v>176</v>
      </c>
      <c r="AU471" s="284" t="s">
        <v>88</v>
      </c>
      <c r="AV471" s="13" t="s">
        <v>88</v>
      </c>
      <c r="AW471" s="13" t="s">
        <v>34</v>
      </c>
      <c r="AX471" s="13" t="s">
        <v>78</v>
      </c>
      <c r="AY471" s="284" t="s">
        <v>168</v>
      </c>
    </row>
    <row r="472" s="13" customFormat="1">
      <c r="A472" s="13"/>
      <c r="B472" s="273"/>
      <c r="C472" s="274"/>
      <c r="D472" s="275" t="s">
        <v>176</v>
      </c>
      <c r="E472" s="276" t="s">
        <v>1</v>
      </c>
      <c r="F472" s="277" t="s">
        <v>468</v>
      </c>
      <c r="G472" s="274"/>
      <c r="H472" s="278">
        <v>-1.8</v>
      </c>
      <c r="I472" s="279"/>
      <c r="J472" s="274"/>
      <c r="K472" s="274"/>
      <c r="L472" s="280"/>
      <c r="M472" s="281"/>
      <c r="N472" s="282"/>
      <c r="O472" s="282"/>
      <c r="P472" s="282"/>
      <c r="Q472" s="282"/>
      <c r="R472" s="282"/>
      <c r="S472" s="282"/>
      <c r="T472" s="28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84" t="s">
        <v>176</v>
      </c>
      <c r="AU472" s="284" t="s">
        <v>88</v>
      </c>
      <c r="AV472" s="13" t="s">
        <v>88</v>
      </c>
      <c r="AW472" s="13" t="s">
        <v>34</v>
      </c>
      <c r="AX472" s="13" t="s">
        <v>78</v>
      </c>
      <c r="AY472" s="284" t="s">
        <v>168</v>
      </c>
    </row>
    <row r="473" s="13" customFormat="1">
      <c r="A473" s="13"/>
      <c r="B473" s="273"/>
      <c r="C473" s="274"/>
      <c r="D473" s="275" t="s">
        <v>176</v>
      </c>
      <c r="E473" s="276" t="s">
        <v>1</v>
      </c>
      <c r="F473" s="277" t="s">
        <v>469</v>
      </c>
      <c r="G473" s="274"/>
      <c r="H473" s="278">
        <v>-1.3500000000000001</v>
      </c>
      <c r="I473" s="279"/>
      <c r="J473" s="274"/>
      <c r="K473" s="274"/>
      <c r="L473" s="280"/>
      <c r="M473" s="281"/>
      <c r="N473" s="282"/>
      <c r="O473" s="282"/>
      <c r="P473" s="282"/>
      <c r="Q473" s="282"/>
      <c r="R473" s="282"/>
      <c r="S473" s="282"/>
      <c r="T473" s="28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84" t="s">
        <v>176</v>
      </c>
      <c r="AU473" s="284" t="s">
        <v>88</v>
      </c>
      <c r="AV473" s="13" t="s">
        <v>88</v>
      </c>
      <c r="AW473" s="13" t="s">
        <v>34</v>
      </c>
      <c r="AX473" s="13" t="s">
        <v>78</v>
      </c>
      <c r="AY473" s="284" t="s">
        <v>168</v>
      </c>
    </row>
    <row r="474" s="13" customFormat="1">
      <c r="A474" s="13"/>
      <c r="B474" s="273"/>
      <c r="C474" s="274"/>
      <c r="D474" s="275" t="s">
        <v>176</v>
      </c>
      <c r="E474" s="276" t="s">
        <v>1</v>
      </c>
      <c r="F474" s="277" t="s">
        <v>470</v>
      </c>
      <c r="G474" s="274"/>
      <c r="H474" s="278">
        <v>-8.4000000000000004</v>
      </c>
      <c r="I474" s="279"/>
      <c r="J474" s="274"/>
      <c r="K474" s="274"/>
      <c r="L474" s="280"/>
      <c r="M474" s="281"/>
      <c r="N474" s="282"/>
      <c r="O474" s="282"/>
      <c r="P474" s="282"/>
      <c r="Q474" s="282"/>
      <c r="R474" s="282"/>
      <c r="S474" s="282"/>
      <c r="T474" s="28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84" t="s">
        <v>176</v>
      </c>
      <c r="AU474" s="284" t="s">
        <v>88</v>
      </c>
      <c r="AV474" s="13" t="s">
        <v>88</v>
      </c>
      <c r="AW474" s="13" t="s">
        <v>34</v>
      </c>
      <c r="AX474" s="13" t="s">
        <v>78</v>
      </c>
      <c r="AY474" s="284" t="s">
        <v>168</v>
      </c>
    </row>
    <row r="475" s="13" customFormat="1">
      <c r="A475" s="13"/>
      <c r="B475" s="273"/>
      <c r="C475" s="274"/>
      <c r="D475" s="275" t="s">
        <v>176</v>
      </c>
      <c r="E475" s="276" t="s">
        <v>1</v>
      </c>
      <c r="F475" s="277" t="s">
        <v>471</v>
      </c>
      <c r="G475" s="274"/>
      <c r="H475" s="278">
        <v>-6.0670000000000002</v>
      </c>
      <c r="I475" s="279"/>
      <c r="J475" s="274"/>
      <c r="K475" s="274"/>
      <c r="L475" s="280"/>
      <c r="M475" s="281"/>
      <c r="N475" s="282"/>
      <c r="O475" s="282"/>
      <c r="P475" s="282"/>
      <c r="Q475" s="282"/>
      <c r="R475" s="282"/>
      <c r="S475" s="282"/>
      <c r="T475" s="28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84" t="s">
        <v>176</v>
      </c>
      <c r="AU475" s="284" t="s">
        <v>88</v>
      </c>
      <c r="AV475" s="13" t="s">
        <v>88</v>
      </c>
      <c r="AW475" s="13" t="s">
        <v>34</v>
      </c>
      <c r="AX475" s="13" t="s">
        <v>78</v>
      </c>
      <c r="AY475" s="284" t="s">
        <v>168</v>
      </c>
    </row>
    <row r="476" s="13" customFormat="1">
      <c r="A476" s="13"/>
      <c r="B476" s="273"/>
      <c r="C476" s="274"/>
      <c r="D476" s="275" t="s">
        <v>176</v>
      </c>
      <c r="E476" s="276" t="s">
        <v>1</v>
      </c>
      <c r="F476" s="277" t="s">
        <v>472</v>
      </c>
      <c r="G476" s="274"/>
      <c r="H476" s="278">
        <v>-2.4199999999999999</v>
      </c>
      <c r="I476" s="279"/>
      <c r="J476" s="274"/>
      <c r="K476" s="274"/>
      <c r="L476" s="280"/>
      <c r="M476" s="281"/>
      <c r="N476" s="282"/>
      <c r="O476" s="282"/>
      <c r="P476" s="282"/>
      <c r="Q476" s="282"/>
      <c r="R476" s="282"/>
      <c r="S476" s="282"/>
      <c r="T476" s="28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84" t="s">
        <v>176</v>
      </c>
      <c r="AU476" s="284" t="s">
        <v>88</v>
      </c>
      <c r="AV476" s="13" t="s">
        <v>88</v>
      </c>
      <c r="AW476" s="13" t="s">
        <v>34</v>
      </c>
      <c r="AX476" s="13" t="s">
        <v>78</v>
      </c>
      <c r="AY476" s="284" t="s">
        <v>168</v>
      </c>
    </row>
    <row r="477" s="13" customFormat="1">
      <c r="A477" s="13"/>
      <c r="B477" s="273"/>
      <c r="C477" s="274"/>
      <c r="D477" s="275" t="s">
        <v>176</v>
      </c>
      <c r="E477" s="276" t="s">
        <v>1</v>
      </c>
      <c r="F477" s="277" t="s">
        <v>473</v>
      </c>
      <c r="G477" s="274"/>
      <c r="H477" s="278">
        <v>-3.3639999999999999</v>
      </c>
      <c r="I477" s="279"/>
      <c r="J477" s="274"/>
      <c r="K477" s="274"/>
      <c r="L477" s="280"/>
      <c r="M477" s="281"/>
      <c r="N477" s="282"/>
      <c r="O477" s="282"/>
      <c r="P477" s="282"/>
      <c r="Q477" s="282"/>
      <c r="R477" s="282"/>
      <c r="S477" s="282"/>
      <c r="T477" s="28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84" t="s">
        <v>176</v>
      </c>
      <c r="AU477" s="284" t="s">
        <v>88</v>
      </c>
      <c r="AV477" s="13" t="s">
        <v>88</v>
      </c>
      <c r="AW477" s="13" t="s">
        <v>34</v>
      </c>
      <c r="AX477" s="13" t="s">
        <v>78</v>
      </c>
      <c r="AY477" s="284" t="s">
        <v>168</v>
      </c>
    </row>
    <row r="478" s="13" customFormat="1">
      <c r="A478" s="13"/>
      <c r="B478" s="273"/>
      <c r="C478" s="274"/>
      <c r="D478" s="275" t="s">
        <v>176</v>
      </c>
      <c r="E478" s="276" t="s">
        <v>1</v>
      </c>
      <c r="F478" s="277" t="s">
        <v>474</v>
      </c>
      <c r="G478" s="274"/>
      <c r="H478" s="278">
        <v>-2.7850000000000001</v>
      </c>
      <c r="I478" s="279"/>
      <c r="J478" s="274"/>
      <c r="K478" s="274"/>
      <c r="L478" s="280"/>
      <c r="M478" s="281"/>
      <c r="N478" s="282"/>
      <c r="O478" s="282"/>
      <c r="P478" s="282"/>
      <c r="Q478" s="282"/>
      <c r="R478" s="282"/>
      <c r="S478" s="282"/>
      <c r="T478" s="28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84" t="s">
        <v>176</v>
      </c>
      <c r="AU478" s="284" t="s">
        <v>88</v>
      </c>
      <c r="AV478" s="13" t="s">
        <v>88</v>
      </c>
      <c r="AW478" s="13" t="s">
        <v>34</v>
      </c>
      <c r="AX478" s="13" t="s">
        <v>78</v>
      </c>
      <c r="AY478" s="284" t="s">
        <v>168</v>
      </c>
    </row>
    <row r="479" s="13" customFormat="1">
      <c r="A479" s="13"/>
      <c r="B479" s="273"/>
      <c r="C479" s="274"/>
      <c r="D479" s="275" t="s">
        <v>176</v>
      </c>
      <c r="E479" s="276" t="s">
        <v>1</v>
      </c>
      <c r="F479" s="277" t="s">
        <v>475</v>
      </c>
      <c r="G479" s="274"/>
      <c r="H479" s="278">
        <v>-3.1499999999999999</v>
      </c>
      <c r="I479" s="279"/>
      <c r="J479" s="274"/>
      <c r="K479" s="274"/>
      <c r="L479" s="280"/>
      <c r="M479" s="281"/>
      <c r="N479" s="282"/>
      <c r="O479" s="282"/>
      <c r="P479" s="282"/>
      <c r="Q479" s="282"/>
      <c r="R479" s="282"/>
      <c r="S479" s="282"/>
      <c r="T479" s="28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84" t="s">
        <v>176</v>
      </c>
      <c r="AU479" s="284" t="s">
        <v>88</v>
      </c>
      <c r="AV479" s="13" t="s">
        <v>88</v>
      </c>
      <c r="AW479" s="13" t="s">
        <v>34</v>
      </c>
      <c r="AX479" s="13" t="s">
        <v>78</v>
      </c>
      <c r="AY479" s="284" t="s">
        <v>168</v>
      </c>
    </row>
    <row r="480" s="16" customFormat="1">
      <c r="A480" s="16"/>
      <c r="B480" s="306"/>
      <c r="C480" s="307"/>
      <c r="D480" s="275" t="s">
        <v>176</v>
      </c>
      <c r="E480" s="308" t="s">
        <v>1</v>
      </c>
      <c r="F480" s="309" t="s">
        <v>235</v>
      </c>
      <c r="G480" s="307"/>
      <c r="H480" s="310">
        <v>-113.32000000000001</v>
      </c>
      <c r="I480" s="311"/>
      <c r="J480" s="307"/>
      <c r="K480" s="307"/>
      <c r="L480" s="312"/>
      <c r="M480" s="313"/>
      <c r="N480" s="314"/>
      <c r="O480" s="314"/>
      <c r="P480" s="314"/>
      <c r="Q480" s="314"/>
      <c r="R480" s="314"/>
      <c r="S480" s="314"/>
      <c r="T480" s="315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T480" s="316" t="s">
        <v>176</v>
      </c>
      <c r="AU480" s="316" t="s">
        <v>88</v>
      </c>
      <c r="AV480" s="16" t="s">
        <v>187</v>
      </c>
      <c r="AW480" s="16" t="s">
        <v>34</v>
      </c>
      <c r="AX480" s="16" t="s">
        <v>78</v>
      </c>
      <c r="AY480" s="316" t="s">
        <v>168</v>
      </c>
    </row>
    <row r="481" s="15" customFormat="1">
      <c r="A481" s="15"/>
      <c r="B481" s="296"/>
      <c r="C481" s="297"/>
      <c r="D481" s="275" t="s">
        <v>176</v>
      </c>
      <c r="E481" s="298" t="s">
        <v>1</v>
      </c>
      <c r="F481" s="299" t="s">
        <v>476</v>
      </c>
      <c r="G481" s="297"/>
      <c r="H481" s="298" t="s">
        <v>1</v>
      </c>
      <c r="I481" s="300"/>
      <c r="J481" s="297"/>
      <c r="K481" s="297"/>
      <c r="L481" s="301"/>
      <c r="M481" s="302"/>
      <c r="N481" s="303"/>
      <c r="O481" s="303"/>
      <c r="P481" s="303"/>
      <c r="Q481" s="303"/>
      <c r="R481" s="303"/>
      <c r="S481" s="303"/>
      <c r="T481" s="30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305" t="s">
        <v>176</v>
      </c>
      <c r="AU481" s="305" t="s">
        <v>88</v>
      </c>
      <c r="AV481" s="15" t="s">
        <v>86</v>
      </c>
      <c r="AW481" s="15" t="s">
        <v>34</v>
      </c>
      <c r="AX481" s="15" t="s">
        <v>78</v>
      </c>
      <c r="AY481" s="305" t="s">
        <v>168</v>
      </c>
    </row>
    <row r="482" s="13" customFormat="1">
      <c r="A482" s="13"/>
      <c r="B482" s="273"/>
      <c r="C482" s="274"/>
      <c r="D482" s="275" t="s">
        <v>176</v>
      </c>
      <c r="E482" s="276" t="s">
        <v>1</v>
      </c>
      <c r="F482" s="277" t="s">
        <v>477</v>
      </c>
      <c r="G482" s="274"/>
      <c r="H482" s="278">
        <v>5.8499999999999996</v>
      </c>
      <c r="I482" s="279"/>
      <c r="J482" s="274"/>
      <c r="K482" s="274"/>
      <c r="L482" s="280"/>
      <c r="M482" s="281"/>
      <c r="N482" s="282"/>
      <c r="O482" s="282"/>
      <c r="P482" s="282"/>
      <c r="Q482" s="282"/>
      <c r="R482" s="282"/>
      <c r="S482" s="282"/>
      <c r="T482" s="28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84" t="s">
        <v>176</v>
      </c>
      <c r="AU482" s="284" t="s">
        <v>88</v>
      </c>
      <c r="AV482" s="13" t="s">
        <v>88</v>
      </c>
      <c r="AW482" s="13" t="s">
        <v>34</v>
      </c>
      <c r="AX482" s="13" t="s">
        <v>78</v>
      </c>
      <c r="AY482" s="284" t="s">
        <v>168</v>
      </c>
    </row>
    <row r="483" s="13" customFormat="1">
      <c r="A483" s="13"/>
      <c r="B483" s="273"/>
      <c r="C483" s="274"/>
      <c r="D483" s="275" t="s">
        <v>176</v>
      </c>
      <c r="E483" s="276" t="s">
        <v>1</v>
      </c>
      <c r="F483" s="277" t="s">
        <v>478</v>
      </c>
      <c r="G483" s="274"/>
      <c r="H483" s="278">
        <v>3.6000000000000001</v>
      </c>
      <c r="I483" s="279"/>
      <c r="J483" s="274"/>
      <c r="K483" s="274"/>
      <c r="L483" s="280"/>
      <c r="M483" s="281"/>
      <c r="N483" s="282"/>
      <c r="O483" s="282"/>
      <c r="P483" s="282"/>
      <c r="Q483" s="282"/>
      <c r="R483" s="282"/>
      <c r="S483" s="282"/>
      <c r="T483" s="28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84" t="s">
        <v>176</v>
      </c>
      <c r="AU483" s="284" t="s">
        <v>88</v>
      </c>
      <c r="AV483" s="13" t="s">
        <v>88</v>
      </c>
      <c r="AW483" s="13" t="s">
        <v>34</v>
      </c>
      <c r="AX483" s="13" t="s">
        <v>78</v>
      </c>
      <c r="AY483" s="284" t="s">
        <v>168</v>
      </c>
    </row>
    <row r="484" s="13" customFormat="1">
      <c r="A484" s="13"/>
      <c r="B484" s="273"/>
      <c r="C484" s="274"/>
      <c r="D484" s="275" t="s">
        <v>176</v>
      </c>
      <c r="E484" s="276" t="s">
        <v>1</v>
      </c>
      <c r="F484" s="277" t="s">
        <v>479</v>
      </c>
      <c r="G484" s="274"/>
      <c r="H484" s="278">
        <v>3.7200000000000002</v>
      </c>
      <c r="I484" s="279"/>
      <c r="J484" s="274"/>
      <c r="K484" s="274"/>
      <c r="L484" s="280"/>
      <c r="M484" s="281"/>
      <c r="N484" s="282"/>
      <c r="O484" s="282"/>
      <c r="P484" s="282"/>
      <c r="Q484" s="282"/>
      <c r="R484" s="282"/>
      <c r="S484" s="282"/>
      <c r="T484" s="28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84" t="s">
        <v>176</v>
      </c>
      <c r="AU484" s="284" t="s">
        <v>88</v>
      </c>
      <c r="AV484" s="13" t="s">
        <v>88</v>
      </c>
      <c r="AW484" s="13" t="s">
        <v>34</v>
      </c>
      <c r="AX484" s="13" t="s">
        <v>78</v>
      </c>
      <c r="AY484" s="284" t="s">
        <v>168</v>
      </c>
    </row>
    <row r="485" s="13" customFormat="1">
      <c r="A485" s="13"/>
      <c r="B485" s="273"/>
      <c r="C485" s="274"/>
      <c r="D485" s="275" t="s">
        <v>176</v>
      </c>
      <c r="E485" s="276" t="s">
        <v>1</v>
      </c>
      <c r="F485" s="277" t="s">
        <v>480</v>
      </c>
      <c r="G485" s="274"/>
      <c r="H485" s="278">
        <v>2.73</v>
      </c>
      <c r="I485" s="279"/>
      <c r="J485" s="274"/>
      <c r="K485" s="274"/>
      <c r="L485" s="280"/>
      <c r="M485" s="281"/>
      <c r="N485" s="282"/>
      <c r="O485" s="282"/>
      <c r="P485" s="282"/>
      <c r="Q485" s="282"/>
      <c r="R485" s="282"/>
      <c r="S485" s="282"/>
      <c r="T485" s="28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84" t="s">
        <v>176</v>
      </c>
      <c r="AU485" s="284" t="s">
        <v>88</v>
      </c>
      <c r="AV485" s="13" t="s">
        <v>88</v>
      </c>
      <c r="AW485" s="13" t="s">
        <v>34</v>
      </c>
      <c r="AX485" s="13" t="s">
        <v>78</v>
      </c>
      <c r="AY485" s="284" t="s">
        <v>168</v>
      </c>
    </row>
    <row r="486" s="13" customFormat="1">
      <c r="A486" s="13"/>
      <c r="B486" s="273"/>
      <c r="C486" s="274"/>
      <c r="D486" s="275" t="s">
        <v>176</v>
      </c>
      <c r="E486" s="276" t="s">
        <v>1</v>
      </c>
      <c r="F486" s="277" t="s">
        <v>481</v>
      </c>
      <c r="G486" s="274"/>
      <c r="H486" s="278">
        <v>5.3460000000000001</v>
      </c>
      <c r="I486" s="279"/>
      <c r="J486" s="274"/>
      <c r="K486" s="274"/>
      <c r="L486" s="280"/>
      <c r="M486" s="281"/>
      <c r="N486" s="282"/>
      <c r="O486" s="282"/>
      <c r="P486" s="282"/>
      <c r="Q486" s="282"/>
      <c r="R486" s="282"/>
      <c r="S486" s="282"/>
      <c r="T486" s="28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84" t="s">
        <v>176</v>
      </c>
      <c r="AU486" s="284" t="s">
        <v>88</v>
      </c>
      <c r="AV486" s="13" t="s">
        <v>88</v>
      </c>
      <c r="AW486" s="13" t="s">
        <v>34</v>
      </c>
      <c r="AX486" s="13" t="s">
        <v>78</v>
      </c>
      <c r="AY486" s="284" t="s">
        <v>168</v>
      </c>
    </row>
    <row r="487" s="13" customFormat="1">
      <c r="A487" s="13"/>
      <c r="B487" s="273"/>
      <c r="C487" s="274"/>
      <c r="D487" s="275" t="s">
        <v>176</v>
      </c>
      <c r="E487" s="276" t="s">
        <v>1</v>
      </c>
      <c r="F487" s="277" t="s">
        <v>482</v>
      </c>
      <c r="G487" s="274"/>
      <c r="H487" s="278">
        <v>3.7799999999999998</v>
      </c>
      <c r="I487" s="279"/>
      <c r="J487" s="274"/>
      <c r="K487" s="274"/>
      <c r="L487" s="280"/>
      <c r="M487" s="281"/>
      <c r="N487" s="282"/>
      <c r="O487" s="282"/>
      <c r="P487" s="282"/>
      <c r="Q487" s="282"/>
      <c r="R487" s="282"/>
      <c r="S487" s="282"/>
      <c r="T487" s="28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84" t="s">
        <v>176</v>
      </c>
      <c r="AU487" s="284" t="s">
        <v>88</v>
      </c>
      <c r="AV487" s="13" t="s">
        <v>88</v>
      </c>
      <c r="AW487" s="13" t="s">
        <v>34</v>
      </c>
      <c r="AX487" s="13" t="s">
        <v>78</v>
      </c>
      <c r="AY487" s="284" t="s">
        <v>168</v>
      </c>
    </row>
    <row r="488" s="13" customFormat="1">
      <c r="A488" s="13"/>
      <c r="B488" s="273"/>
      <c r="C488" s="274"/>
      <c r="D488" s="275" t="s">
        <v>176</v>
      </c>
      <c r="E488" s="276" t="s">
        <v>1</v>
      </c>
      <c r="F488" s="277" t="s">
        <v>483</v>
      </c>
      <c r="G488" s="274"/>
      <c r="H488" s="278">
        <v>0.68400000000000005</v>
      </c>
      <c r="I488" s="279"/>
      <c r="J488" s="274"/>
      <c r="K488" s="274"/>
      <c r="L488" s="280"/>
      <c r="M488" s="281"/>
      <c r="N488" s="282"/>
      <c r="O488" s="282"/>
      <c r="P488" s="282"/>
      <c r="Q488" s="282"/>
      <c r="R488" s="282"/>
      <c r="S488" s="282"/>
      <c r="T488" s="28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84" t="s">
        <v>176</v>
      </c>
      <c r="AU488" s="284" t="s">
        <v>88</v>
      </c>
      <c r="AV488" s="13" t="s">
        <v>88</v>
      </c>
      <c r="AW488" s="13" t="s">
        <v>34</v>
      </c>
      <c r="AX488" s="13" t="s">
        <v>78</v>
      </c>
      <c r="AY488" s="284" t="s">
        <v>168</v>
      </c>
    </row>
    <row r="489" s="13" customFormat="1">
      <c r="A489" s="13"/>
      <c r="B489" s="273"/>
      <c r="C489" s="274"/>
      <c r="D489" s="275" t="s">
        <v>176</v>
      </c>
      <c r="E489" s="276" t="s">
        <v>1</v>
      </c>
      <c r="F489" s="277" t="s">
        <v>484</v>
      </c>
      <c r="G489" s="274"/>
      <c r="H489" s="278">
        <v>3.2879999999999998</v>
      </c>
      <c r="I489" s="279"/>
      <c r="J489" s="274"/>
      <c r="K489" s="274"/>
      <c r="L489" s="280"/>
      <c r="M489" s="281"/>
      <c r="N489" s="282"/>
      <c r="O489" s="282"/>
      <c r="P489" s="282"/>
      <c r="Q489" s="282"/>
      <c r="R489" s="282"/>
      <c r="S489" s="282"/>
      <c r="T489" s="28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84" t="s">
        <v>176</v>
      </c>
      <c r="AU489" s="284" t="s">
        <v>88</v>
      </c>
      <c r="AV489" s="13" t="s">
        <v>88</v>
      </c>
      <c r="AW489" s="13" t="s">
        <v>34</v>
      </c>
      <c r="AX489" s="13" t="s">
        <v>78</v>
      </c>
      <c r="AY489" s="284" t="s">
        <v>168</v>
      </c>
    </row>
    <row r="490" s="13" customFormat="1">
      <c r="A490" s="13"/>
      <c r="B490" s="273"/>
      <c r="C490" s="274"/>
      <c r="D490" s="275" t="s">
        <v>176</v>
      </c>
      <c r="E490" s="276" t="s">
        <v>1</v>
      </c>
      <c r="F490" s="277" t="s">
        <v>485</v>
      </c>
      <c r="G490" s="274"/>
      <c r="H490" s="278">
        <v>24.57</v>
      </c>
      <c r="I490" s="279"/>
      <c r="J490" s="274"/>
      <c r="K490" s="274"/>
      <c r="L490" s="280"/>
      <c r="M490" s="281"/>
      <c r="N490" s="282"/>
      <c r="O490" s="282"/>
      <c r="P490" s="282"/>
      <c r="Q490" s="282"/>
      <c r="R490" s="282"/>
      <c r="S490" s="282"/>
      <c r="T490" s="28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84" t="s">
        <v>176</v>
      </c>
      <c r="AU490" s="284" t="s">
        <v>88</v>
      </c>
      <c r="AV490" s="13" t="s">
        <v>88</v>
      </c>
      <c r="AW490" s="13" t="s">
        <v>34</v>
      </c>
      <c r="AX490" s="13" t="s">
        <v>78</v>
      </c>
      <c r="AY490" s="284" t="s">
        <v>168</v>
      </c>
    </row>
    <row r="491" s="13" customFormat="1">
      <c r="A491" s="13"/>
      <c r="B491" s="273"/>
      <c r="C491" s="274"/>
      <c r="D491" s="275" t="s">
        <v>176</v>
      </c>
      <c r="E491" s="276" t="s">
        <v>1</v>
      </c>
      <c r="F491" s="277" t="s">
        <v>486</v>
      </c>
      <c r="G491" s="274"/>
      <c r="H491" s="278">
        <v>7.3920000000000003</v>
      </c>
      <c r="I491" s="279"/>
      <c r="J491" s="274"/>
      <c r="K491" s="274"/>
      <c r="L491" s="280"/>
      <c r="M491" s="281"/>
      <c r="N491" s="282"/>
      <c r="O491" s="282"/>
      <c r="P491" s="282"/>
      <c r="Q491" s="282"/>
      <c r="R491" s="282"/>
      <c r="S491" s="282"/>
      <c r="T491" s="28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84" t="s">
        <v>176</v>
      </c>
      <c r="AU491" s="284" t="s">
        <v>88</v>
      </c>
      <c r="AV491" s="13" t="s">
        <v>88</v>
      </c>
      <c r="AW491" s="13" t="s">
        <v>34</v>
      </c>
      <c r="AX491" s="13" t="s">
        <v>78</v>
      </c>
      <c r="AY491" s="284" t="s">
        <v>168</v>
      </c>
    </row>
    <row r="492" s="13" customFormat="1">
      <c r="A492" s="13"/>
      <c r="B492" s="273"/>
      <c r="C492" s="274"/>
      <c r="D492" s="275" t="s">
        <v>176</v>
      </c>
      <c r="E492" s="276" t="s">
        <v>1</v>
      </c>
      <c r="F492" s="277" t="s">
        <v>487</v>
      </c>
      <c r="G492" s="274"/>
      <c r="H492" s="278">
        <v>5.7240000000000002</v>
      </c>
      <c r="I492" s="279"/>
      <c r="J492" s="274"/>
      <c r="K492" s="274"/>
      <c r="L492" s="280"/>
      <c r="M492" s="281"/>
      <c r="N492" s="282"/>
      <c r="O492" s="282"/>
      <c r="P492" s="282"/>
      <c r="Q492" s="282"/>
      <c r="R492" s="282"/>
      <c r="S492" s="282"/>
      <c r="T492" s="28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84" t="s">
        <v>176</v>
      </c>
      <c r="AU492" s="284" t="s">
        <v>88</v>
      </c>
      <c r="AV492" s="13" t="s">
        <v>88</v>
      </c>
      <c r="AW492" s="13" t="s">
        <v>34</v>
      </c>
      <c r="AX492" s="13" t="s">
        <v>78</v>
      </c>
      <c r="AY492" s="284" t="s">
        <v>168</v>
      </c>
    </row>
    <row r="493" s="13" customFormat="1">
      <c r="A493" s="13"/>
      <c r="B493" s="273"/>
      <c r="C493" s="274"/>
      <c r="D493" s="275" t="s">
        <v>176</v>
      </c>
      <c r="E493" s="276" t="s">
        <v>1</v>
      </c>
      <c r="F493" s="277" t="s">
        <v>488</v>
      </c>
      <c r="G493" s="274"/>
      <c r="H493" s="278">
        <v>1.9139999999999999</v>
      </c>
      <c r="I493" s="279"/>
      <c r="J493" s="274"/>
      <c r="K493" s="274"/>
      <c r="L493" s="280"/>
      <c r="M493" s="281"/>
      <c r="N493" s="282"/>
      <c r="O493" s="282"/>
      <c r="P493" s="282"/>
      <c r="Q493" s="282"/>
      <c r="R493" s="282"/>
      <c r="S493" s="282"/>
      <c r="T493" s="28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84" t="s">
        <v>176</v>
      </c>
      <c r="AU493" s="284" t="s">
        <v>88</v>
      </c>
      <c r="AV493" s="13" t="s">
        <v>88</v>
      </c>
      <c r="AW493" s="13" t="s">
        <v>34</v>
      </c>
      <c r="AX493" s="13" t="s">
        <v>78</v>
      </c>
      <c r="AY493" s="284" t="s">
        <v>168</v>
      </c>
    </row>
    <row r="494" s="13" customFormat="1">
      <c r="A494" s="13"/>
      <c r="B494" s="273"/>
      <c r="C494" s="274"/>
      <c r="D494" s="275" t="s">
        <v>176</v>
      </c>
      <c r="E494" s="276" t="s">
        <v>1</v>
      </c>
      <c r="F494" s="277" t="s">
        <v>489</v>
      </c>
      <c r="G494" s="274"/>
      <c r="H494" s="278">
        <v>2.2799999999999998</v>
      </c>
      <c r="I494" s="279"/>
      <c r="J494" s="274"/>
      <c r="K494" s="274"/>
      <c r="L494" s="280"/>
      <c r="M494" s="281"/>
      <c r="N494" s="282"/>
      <c r="O494" s="282"/>
      <c r="P494" s="282"/>
      <c r="Q494" s="282"/>
      <c r="R494" s="282"/>
      <c r="S494" s="282"/>
      <c r="T494" s="28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84" t="s">
        <v>176</v>
      </c>
      <c r="AU494" s="284" t="s">
        <v>88</v>
      </c>
      <c r="AV494" s="13" t="s">
        <v>88</v>
      </c>
      <c r="AW494" s="13" t="s">
        <v>34</v>
      </c>
      <c r="AX494" s="13" t="s">
        <v>78</v>
      </c>
      <c r="AY494" s="284" t="s">
        <v>168</v>
      </c>
    </row>
    <row r="495" s="13" customFormat="1">
      <c r="A495" s="13"/>
      <c r="B495" s="273"/>
      <c r="C495" s="274"/>
      <c r="D495" s="275" t="s">
        <v>176</v>
      </c>
      <c r="E495" s="276" t="s">
        <v>1</v>
      </c>
      <c r="F495" s="277" t="s">
        <v>490</v>
      </c>
      <c r="G495" s="274"/>
      <c r="H495" s="278">
        <v>1.44</v>
      </c>
      <c r="I495" s="279"/>
      <c r="J495" s="274"/>
      <c r="K495" s="274"/>
      <c r="L495" s="280"/>
      <c r="M495" s="281"/>
      <c r="N495" s="282"/>
      <c r="O495" s="282"/>
      <c r="P495" s="282"/>
      <c r="Q495" s="282"/>
      <c r="R495" s="282"/>
      <c r="S495" s="282"/>
      <c r="T495" s="28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84" t="s">
        <v>176</v>
      </c>
      <c r="AU495" s="284" t="s">
        <v>88</v>
      </c>
      <c r="AV495" s="13" t="s">
        <v>88</v>
      </c>
      <c r="AW495" s="13" t="s">
        <v>34</v>
      </c>
      <c r="AX495" s="13" t="s">
        <v>78</v>
      </c>
      <c r="AY495" s="284" t="s">
        <v>168</v>
      </c>
    </row>
    <row r="496" s="13" customFormat="1">
      <c r="A496" s="13"/>
      <c r="B496" s="273"/>
      <c r="C496" s="274"/>
      <c r="D496" s="275" t="s">
        <v>176</v>
      </c>
      <c r="E496" s="276" t="s">
        <v>1</v>
      </c>
      <c r="F496" s="277" t="s">
        <v>491</v>
      </c>
      <c r="G496" s="274"/>
      <c r="H496" s="278">
        <v>4.2599999999999998</v>
      </c>
      <c r="I496" s="279"/>
      <c r="J496" s="274"/>
      <c r="K496" s="274"/>
      <c r="L496" s="280"/>
      <c r="M496" s="281"/>
      <c r="N496" s="282"/>
      <c r="O496" s="282"/>
      <c r="P496" s="282"/>
      <c r="Q496" s="282"/>
      <c r="R496" s="282"/>
      <c r="S496" s="282"/>
      <c r="T496" s="28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84" t="s">
        <v>176</v>
      </c>
      <c r="AU496" s="284" t="s">
        <v>88</v>
      </c>
      <c r="AV496" s="13" t="s">
        <v>88</v>
      </c>
      <c r="AW496" s="13" t="s">
        <v>34</v>
      </c>
      <c r="AX496" s="13" t="s">
        <v>78</v>
      </c>
      <c r="AY496" s="284" t="s">
        <v>168</v>
      </c>
    </row>
    <row r="497" s="13" customFormat="1">
      <c r="A497" s="13"/>
      <c r="B497" s="273"/>
      <c r="C497" s="274"/>
      <c r="D497" s="275" t="s">
        <v>176</v>
      </c>
      <c r="E497" s="276" t="s">
        <v>1</v>
      </c>
      <c r="F497" s="277" t="s">
        <v>492</v>
      </c>
      <c r="G497" s="274"/>
      <c r="H497" s="278">
        <v>2.2469999999999999</v>
      </c>
      <c r="I497" s="279"/>
      <c r="J497" s="274"/>
      <c r="K497" s="274"/>
      <c r="L497" s="280"/>
      <c r="M497" s="281"/>
      <c r="N497" s="282"/>
      <c r="O497" s="282"/>
      <c r="P497" s="282"/>
      <c r="Q497" s="282"/>
      <c r="R497" s="282"/>
      <c r="S497" s="282"/>
      <c r="T497" s="28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84" t="s">
        <v>176</v>
      </c>
      <c r="AU497" s="284" t="s">
        <v>88</v>
      </c>
      <c r="AV497" s="13" t="s">
        <v>88</v>
      </c>
      <c r="AW497" s="13" t="s">
        <v>34</v>
      </c>
      <c r="AX497" s="13" t="s">
        <v>78</v>
      </c>
      <c r="AY497" s="284" t="s">
        <v>168</v>
      </c>
    </row>
    <row r="498" s="13" customFormat="1">
      <c r="A498" s="13"/>
      <c r="B498" s="273"/>
      <c r="C498" s="274"/>
      <c r="D498" s="275" t="s">
        <v>176</v>
      </c>
      <c r="E498" s="276" t="s">
        <v>1</v>
      </c>
      <c r="F498" s="277" t="s">
        <v>493</v>
      </c>
      <c r="G498" s="274"/>
      <c r="H498" s="278">
        <v>1.6499999999999999</v>
      </c>
      <c r="I498" s="279"/>
      <c r="J498" s="274"/>
      <c r="K498" s="274"/>
      <c r="L498" s="280"/>
      <c r="M498" s="281"/>
      <c r="N498" s="282"/>
      <c r="O498" s="282"/>
      <c r="P498" s="282"/>
      <c r="Q498" s="282"/>
      <c r="R498" s="282"/>
      <c r="S498" s="282"/>
      <c r="T498" s="28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84" t="s">
        <v>176</v>
      </c>
      <c r="AU498" s="284" t="s">
        <v>88</v>
      </c>
      <c r="AV498" s="13" t="s">
        <v>88</v>
      </c>
      <c r="AW498" s="13" t="s">
        <v>34</v>
      </c>
      <c r="AX498" s="13" t="s">
        <v>78</v>
      </c>
      <c r="AY498" s="284" t="s">
        <v>168</v>
      </c>
    </row>
    <row r="499" s="13" customFormat="1">
      <c r="A499" s="13"/>
      <c r="B499" s="273"/>
      <c r="C499" s="274"/>
      <c r="D499" s="275" t="s">
        <v>176</v>
      </c>
      <c r="E499" s="276" t="s">
        <v>1</v>
      </c>
      <c r="F499" s="277" t="s">
        <v>494</v>
      </c>
      <c r="G499" s="274"/>
      <c r="H499" s="278">
        <v>1.827</v>
      </c>
      <c r="I499" s="279"/>
      <c r="J499" s="274"/>
      <c r="K499" s="274"/>
      <c r="L499" s="280"/>
      <c r="M499" s="281"/>
      <c r="N499" s="282"/>
      <c r="O499" s="282"/>
      <c r="P499" s="282"/>
      <c r="Q499" s="282"/>
      <c r="R499" s="282"/>
      <c r="S499" s="282"/>
      <c r="T499" s="28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84" t="s">
        <v>176</v>
      </c>
      <c r="AU499" s="284" t="s">
        <v>88</v>
      </c>
      <c r="AV499" s="13" t="s">
        <v>88</v>
      </c>
      <c r="AW499" s="13" t="s">
        <v>34</v>
      </c>
      <c r="AX499" s="13" t="s">
        <v>78</v>
      </c>
      <c r="AY499" s="284" t="s">
        <v>168</v>
      </c>
    </row>
    <row r="500" s="13" customFormat="1">
      <c r="A500" s="13"/>
      <c r="B500" s="273"/>
      <c r="C500" s="274"/>
      <c r="D500" s="275" t="s">
        <v>176</v>
      </c>
      <c r="E500" s="276" t="s">
        <v>1</v>
      </c>
      <c r="F500" s="277" t="s">
        <v>495</v>
      </c>
      <c r="G500" s="274"/>
      <c r="H500" s="278">
        <v>1.77</v>
      </c>
      <c r="I500" s="279"/>
      <c r="J500" s="274"/>
      <c r="K500" s="274"/>
      <c r="L500" s="280"/>
      <c r="M500" s="281"/>
      <c r="N500" s="282"/>
      <c r="O500" s="282"/>
      <c r="P500" s="282"/>
      <c r="Q500" s="282"/>
      <c r="R500" s="282"/>
      <c r="S500" s="282"/>
      <c r="T500" s="28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84" t="s">
        <v>176</v>
      </c>
      <c r="AU500" s="284" t="s">
        <v>88</v>
      </c>
      <c r="AV500" s="13" t="s">
        <v>88</v>
      </c>
      <c r="AW500" s="13" t="s">
        <v>34</v>
      </c>
      <c r="AX500" s="13" t="s">
        <v>78</v>
      </c>
      <c r="AY500" s="284" t="s">
        <v>168</v>
      </c>
    </row>
    <row r="501" s="13" customFormat="1">
      <c r="A501" s="13"/>
      <c r="B501" s="273"/>
      <c r="C501" s="274"/>
      <c r="D501" s="275" t="s">
        <v>176</v>
      </c>
      <c r="E501" s="276" t="s">
        <v>1</v>
      </c>
      <c r="F501" s="277" t="s">
        <v>496</v>
      </c>
      <c r="G501" s="274"/>
      <c r="H501" s="278">
        <v>4.3200000000000003</v>
      </c>
      <c r="I501" s="279"/>
      <c r="J501" s="274"/>
      <c r="K501" s="274"/>
      <c r="L501" s="280"/>
      <c r="M501" s="281"/>
      <c r="N501" s="282"/>
      <c r="O501" s="282"/>
      <c r="P501" s="282"/>
      <c r="Q501" s="282"/>
      <c r="R501" s="282"/>
      <c r="S501" s="282"/>
      <c r="T501" s="28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84" t="s">
        <v>176</v>
      </c>
      <c r="AU501" s="284" t="s">
        <v>88</v>
      </c>
      <c r="AV501" s="13" t="s">
        <v>88</v>
      </c>
      <c r="AW501" s="13" t="s">
        <v>34</v>
      </c>
      <c r="AX501" s="13" t="s">
        <v>78</v>
      </c>
      <c r="AY501" s="284" t="s">
        <v>168</v>
      </c>
    </row>
    <row r="502" s="16" customFormat="1">
      <c r="A502" s="16"/>
      <c r="B502" s="306"/>
      <c r="C502" s="307"/>
      <c r="D502" s="275" t="s">
        <v>176</v>
      </c>
      <c r="E502" s="308" t="s">
        <v>1</v>
      </c>
      <c r="F502" s="309" t="s">
        <v>235</v>
      </c>
      <c r="G502" s="307"/>
      <c r="H502" s="310">
        <v>88.392000000000024</v>
      </c>
      <c r="I502" s="311"/>
      <c r="J502" s="307"/>
      <c r="K502" s="307"/>
      <c r="L502" s="312"/>
      <c r="M502" s="313"/>
      <c r="N502" s="314"/>
      <c r="O502" s="314"/>
      <c r="P502" s="314"/>
      <c r="Q502" s="314"/>
      <c r="R502" s="314"/>
      <c r="S502" s="314"/>
      <c r="T502" s="315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316" t="s">
        <v>176</v>
      </c>
      <c r="AU502" s="316" t="s">
        <v>88</v>
      </c>
      <c r="AV502" s="16" t="s">
        <v>187</v>
      </c>
      <c r="AW502" s="16" t="s">
        <v>34</v>
      </c>
      <c r="AX502" s="16" t="s">
        <v>78</v>
      </c>
      <c r="AY502" s="316" t="s">
        <v>168</v>
      </c>
    </row>
    <row r="503" s="14" customFormat="1">
      <c r="A503" s="14"/>
      <c r="B503" s="285"/>
      <c r="C503" s="286"/>
      <c r="D503" s="275" t="s">
        <v>176</v>
      </c>
      <c r="E503" s="287" t="s">
        <v>1</v>
      </c>
      <c r="F503" s="288" t="s">
        <v>178</v>
      </c>
      <c r="G503" s="286"/>
      <c r="H503" s="289">
        <v>807.80800000000022</v>
      </c>
      <c r="I503" s="290"/>
      <c r="J503" s="286"/>
      <c r="K503" s="286"/>
      <c r="L503" s="291"/>
      <c r="M503" s="292"/>
      <c r="N503" s="293"/>
      <c r="O503" s="293"/>
      <c r="P503" s="293"/>
      <c r="Q503" s="293"/>
      <c r="R503" s="293"/>
      <c r="S503" s="293"/>
      <c r="T503" s="29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95" t="s">
        <v>176</v>
      </c>
      <c r="AU503" s="295" t="s">
        <v>88</v>
      </c>
      <c r="AV503" s="14" t="s">
        <v>174</v>
      </c>
      <c r="AW503" s="14" t="s">
        <v>34</v>
      </c>
      <c r="AX503" s="14" t="s">
        <v>86</v>
      </c>
      <c r="AY503" s="295" t="s">
        <v>168</v>
      </c>
    </row>
    <row r="504" s="2" customFormat="1" ht="16.5" customHeight="1">
      <c r="A504" s="39"/>
      <c r="B504" s="40"/>
      <c r="C504" s="259" t="s">
        <v>551</v>
      </c>
      <c r="D504" s="259" t="s">
        <v>170</v>
      </c>
      <c r="E504" s="260" t="s">
        <v>552</v>
      </c>
      <c r="F504" s="261" t="s">
        <v>553</v>
      </c>
      <c r="G504" s="262" t="s">
        <v>210</v>
      </c>
      <c r="H504" s="263">
        <v>807.80799999999999</v>
      </c>
      <c r="I504" s="264"/>
      <c r="J504" s="265">
        <f>ROUND(I504*H504,2)</f>
        <v>0</v>
      </c>
      <c r="K504" s="266"/>
      <c r="L504" s="45"/>
      <c r="M504" s="267" t="s">
        <v>1</v>
      </c>
      <c r="N504" s="268" t="s">
        <v>43</v>
      </c>
      <c r="O504" s="92"/>
      <c r="P504" s="269">
        <f>O504*H504</f>
        <v>0</v>
      </c>
      <c r="Q504" s="269">
        <v>0.00348</v>
      </c>
      <c r="R504" s="269">
        <f>Q504*H504</f>
        <v>2.8111718400000001</v>
      </c>
      <c r="S504" s="269">
        <v>0</v>
      </c>
      <c r="T504" s="27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71" t="s">
        <v>174</v>
      </c>
      <c r="AT504" s="271" t="s">
        <v>170</v>
      </c>
      <c r="AU504" s="271" t="s">
        <v>88</v>
      </c>
      <c r="AY504" s="18" t="s">
        <v>168</v>
      </c>
      <c r="BE504" s="272">
        <f>IF(N504="základní",J504,0)</f>
        <v>0</v>
      </c>
      <c r="BF504" s="272">
        <f>IF(N504="snížená",J504,0)</f>
        <v>0</v>
      </c>
      <c r="BG504" s="272">
        <f>IF(N504="zákl. přenesená",J504,0)</f>
        <v>0</v>
      </c>
      <c r="BH504" s="272">
        <f>IF(N504="sníž. přenesená",J504,0)</f>
        <v>0</v>
      </c>
      <c r="BI504" s="272">
        <f>IF(N504="nulová",J504,0)</f>
        <v>0</v>
      </c>
      <c r="BJ504" s="18" t="s">
        <v>86</v>
      </c>
      <c r="BK504" s="272">
        <f>ROUND(I504*H504,2)</f>
        <v>0</v>
      </c>
      <c r="BL504" s="18" t="s">
        <v>174</v>
      </c>
      <c r="BM504" s="271" t="s">
        <v>554</v>
      </c>
    </row>
    <row r="505" s="13" customFormat="1">
      <c r="A505" s="13"/>
      <c r="B505" s="273"/>
      <c r="C505" s="274"/>
      <c r="D505" s="275" t="s">
        <v>176</v>
      </c>
      <c r="E505" s="276" t="s">
        <v>1</v>
      </c>
      <c r="F505" s="277" t="s">
        <v>546</v>
      </c>
      <c r="G505" s="274"/>
      <c r="H505" s="278">
        <v>807.80799999999999</v>
      </c>
      <c r="I505" s="279"/>
      <c r="J505" s="274"/>
      <c r="K505" s="274"/>
      <c r="L505" s="280"/>
      <c r="M505" s="281"/>
      <c r="N505" s="282"/>
      <c r="O505" s="282"/>
      <c r="P505" s="282"/>
      <c r="Q505" s="282"/>
      <c r="R505" s="282"/>
      <c r="S505" s="282"/>
      <c r="T505" s="28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84" t="s">
        <v>176</v>
      </c>
      <c r="AU505" s="284" t="s">
        <v>88</v>
      </c>
      <c r="AV505" s="13" t="s">
        <v>88</v>
      </c>
      <c r="AW505" s="13" t="s">
        <v>34</v>
      </c>
      <c r="AX505" s="13" t="s">
        <v>86</v>
      </c>
      <c r="AY505" s="284" t="s">
        <v>168</v>
      </c>
    </row>
    <row r="506" s="2" customFormat="1" ht="21.75" customHeight="1">
      <c r="A506" s="39"/>
      <c r="B506" s="40"/>
      <c r="C506" s="259" t="s">
        <v>555</v>
      </c>
      <c r="D506" s="259" t="s">
        <v>170</v>
      </c>
      <c r="E506" s="260" t="s">
        <v>556</v>
      </c>
      <c r="F506" s="261" t="s">
        <v>557</v>
      </c>
      <c r="G506" s="262" t="s">
        <v>210</v>
      </c>
      <c r="H506" s="263">
        <v>113.31999999999999</v>
      </c>
      <c r="I506" s="264"/>
      <c r="J506" s="265">
        <f>ROUND(I506*H506,2)</f>
        <v>0</v>
      </c>
      <c r="K506" s="266"/>
      <c r="L506" s="45"/>
      <c r="M506" s="267" t="s">
        <v>1</v>
      </c>
      <c r="N506" s="268" t="s">
        <v>43</v>
      </c>
      <c r="O506" s="92"/>
      <c r="P506" s="269">
        <f>O506*H506</f>
        <v>0</v>
      </c>
      <c r="Q506" s="269">
        <v>0</v>
      </c>
      <c r="R506" s="269">
        <f>Q506*H506</f>
        <v>0</v>
      </c>
      <c r="S506" s="269">
        <v>0</v>
      </c>
      <c r="T506" s="27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71" t="s">
        <v>174</v>
      </c>
      <c r="AT506" s="271" t="s">
        <v>170</v>
      </c>
      <c r="AU506" s="271" t="s">
        <v>88</v>
      </c>
      <c r="AY506" s="18" t="s">
        <v>168</v>
      </c>
      <c r="BE506" s="272">
        <f>IF(N506="základní",J506,0)</f>
        <v>0</v>
      </c>
      <c r="BF506" s="272">
        <f>IF(N506="snížená",J506,0)</f>
        <v>0</v>
      </c>
      <c r="BG506" s="272">
        <f>IF(N506="zákl. přenesená",J506,0)</f>
        <v>0</v>
      </c>
      <c r="BH506" s="272">
        <f>IF(N506="sníž. přenesená",J506,0)</f>
        <v>0</v>
      </c>
      <c r="BI506" s="272">
        <f>IF(N506="nulová",J506,0)</f>
        <v>0</v>
      </c>
      <c r="BJ506" s="18" t="s">
        <v>86</v>
      </c>
      <c r="BK506" s="272">
        <f>ROUND(I506*H506,2)</f>
        <v>0</v>
      </c>
      <c r="BL506" s="18" t="s">
        <v>174</v>
      </c>
      <c r="BM506" s="271" t="s">
        <v>558</v>
      </c>
    </row>
    <row r="507" s="13" customFormat="1">
      <c r="A507" s="13"/>
      <c r="B507" s="273"/>
      <c r="C507" s="274"/>
      <c r="D507" s="275" t="s">
        <v>176</v>
      </c>
      <c r="E507" s="276" t="s">
        <v>1</v>
      </c>
      <c r="F507" s="277" t="s">
        <v>559</v>
      </c>
      <c r="G507" s="274"/>
      <c r="H507" s="278">
        <v>7.5</v>
      </c>
      <c r="I507" s="279"/>
      <c r="J507" s="274"/>
      <c r="K507" s="274"/>
      <c r="L507" s="280"/>
      <c r="M507" s="281"/>
      <c r="N507" s="282"/>
      <c r="O507" s="282"/>
      <c r="P507" s="282"/>
      <c r="Q507" s="282"/>
      <c r="R507" s="282"/>
      <c r="S507" s="282"/>
      <c r="T507" s="28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84" t="s">
        <v>176</v>
      </c>
      <c r="AU507" s="284" t="s">
        <v>88</v>
      </c>
      <c r="AV507" s="13" t="s">
        <v>88</v>
      </c>
      <c r="AW507" s="13" t="s">
        <v>34</v>
      </c>
      <c r="AX507" s="13" t="s">
        <v>78</v>
      </c>
      <c r="AY507" s="284" t="s">
        <v>168</v>
      </c>
    </row>
    <row r="508" s="13" customFormat="1">
      <c r="A508" s="13"/>
      <c r="B508" s="273"/>
      <c r="C508" s="274"/>
      <c r="D508" s="275" t="s">
        <v>176</v>
      </c>
      <c r="E508" s="276" t="s">
        <v>1</v>
      </c>
      <c r="F508" s="277" t="s">
        <v>560</v>
      </c>
      <c r="G508" s="274"/>
      <c r="H508" s="278">
        <v>4.1799999999999997</v>
      </c>
      <c r="I508" s="279"/>
      <c r="J508" s="274"/>
      <c r="K508" s="274"/>
      <c r="L508" s="280"/>
      <c r="M508" s="281"/>
      <c r="N508" s="282"/>
      <c r="O508" s="282"/>
      <c r="P508" s="282"/>
      <c r="Q508" s="282"/>
      <c r="R508" s="282"/>
      <c r="S508" s="282"/>
      <c r="T508" s="28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84" t="s">
        <v>176</v>
      </c>
      <c r="AU508" s="284" t="s">
        <v>88</v>
      </c>
      <c r="AV508" s="13" t="s">
        <v>88</v>
      </c>
      <c r="AW508" s="13" t="s">
        <v>34</v>
      </c>
      <c r="AX508" s="13" t="s">
        <v>78</v>
      </c>
      <c r="AY508" s="284" t="s">
        <v>168</v>
      </c>
    </row>
    <row r="509" s="13" customFormat="1">
      <c r="A509" s="13"/>
      <c r="B509" s="273"/>
      <c r="C509" s="274"/>
      <c r="D509" s="275" t="s">
        <v>176</v>
      </c>
      <c r="E509" s="276" t="s">
        <v>1</v>
      </c>
      <c r="F509" s="277" t="s">
        <v>561</v>
      </c>
      <c r="G509" s="274"/>
      <c r="H509" s="278">
        <v>4.4000000000000004</v>
      </c>
      <c r="I509" s="279"/>
      <c r="J509" s="274"/>
      <c r="K509" s="274"/>
      <c r="L509" s="280"/>
      <c r="M509" s="281"/>
      <c r="N509" s="282"/>
      <c r="O509" s="282"/>
      <c r="P509" s="282"/>
      <c r="Q509" s="282"/>
      <c r="R509" s="282"/>
      <c r="S509" s="282"/>
      <c r="T509" s="28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84" t="s">
        <v>176</v>
      </c>
      <c r="AU509" s="284" t="s">
        <v>88</v>
      </c>
      <c r="AV509" s="13" t="s">
        <v>88</v>
      </c>
      <c r="AW509" s="13" t="s">
        <v>34</v>
      </c>
      <c r="AX509" s="13" t="s">
        <v>78</v>
      </c>
      <c r="AY509" s="284" t="s">
        <v>168</v>
      </c>
    </row>
    <row r="510" s="13" customFormat="1">
      <c r="A510" s="13"/>
      <c r="B510" s="273"/>
      <c r="C510" s="274"/>
      <c r="D510" s="275" t="s">
        <v>176</v>
      </c>
      <c r="E510" s="276" t="s">
        <v>1</v>
      </c>
      <c r="F510" s="277" t="s">
        <v>562</v>
      </c>
      <c r="G510" s="274"/>
      <c r="H510" s="278">
        <v>4.6500000000000004</v>
      </c>
      <c r="I510" s="279"/>
      <c r="J510" s="274"/>
      <c r="K510" s="274"/>
      <c r="L510" s="280"/>
      <c r="M510" s="281"/>
      <c r="N510" s="282"/>
      <c r="O510" s="282"/>
      <c r="P510" s="282"/>
      <c r="Q510" s="282"/>
      <c r="R510" s="282"/>
      <c r="S510" s="282"/>
      <c r="T510" s="28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84" t="s">
        <v>176</v>
      </c>
      <c r="AU510" s="284" t="s">
        <v>88</v>
      </c>
      <c r="AV510" s="13" t="s">
        <v>88</v>
      </c>
      <c r="AW510" s="13" t="s">
        <v>34</v>
      </c>
      <c r="AX510" s="13" t="s">
        <v>78</v>
      </c>
      <c r="AY510" s="284" t="s">
        <v>168</v>
      </c>
    </row>
    <row r="511" s="13" customFormat="1">
      <c r="A511" s="13"/>
      <c r="B511" s="273"/>
      <c r="C511" s="274"/>
      <c r="D511" s="275" t="s">
        <v>176</v>
      </c>
      <c r="E511" s="276" t="s">
        <v>1</v>
      </c>
      <c r="F511" s="277" t="s">
        <v>563</v>
      </c>
      <c r="G511" s="274"/>
      <c r="H511" s="278">
        <v>6.0990000000000002</v>
      </c>
      <c r="I511" s="279"/>
      <c r="J511" s="274"/>
      <c r="K511" s="274"/>
      <c r="L511" s="280"/>
      <c r="M511" s="281"/>
      <c r="N511" s="282"/>
      <c r="O511" s="282"/>
      <c r="P511" s="282"/>
      <c r="Q511" s="282"/>
      <c r="R511" s="282"/>
      <c r="S511" s="282"/>
      <c r="T511" s="28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84" t="s">
        <v>176</v>
      </c>
      <c r="AU511" s="284" t="s">
        <v>88</v>
      </c>
      <c r="AV511" s="13" t="s">
        <v>88</v>
      </c>
      <c r="AW511" s="13" t="s">
        <v>34</v>
      </c>
      <c r="AX511" s="13" t="s">
        <v>78</v>
      </c>
      <c r="AY511" s="284" t="s">
        <v>168</v>
      </c>
    </row>
    <row r="512" s="13" customFormat="1">
      <c r="A512" s="13"/>
      <c r="B512" s="273"/>
      <c r="C512" s="274"/>
      <c r="D512" s="275" t="s">
        <v>176</v>
      </c>
      <c r="E512" s="276" t="s">
        <v>1</v>
      </c>
      <c r="F512" s="277" t="s">
        <v>564</v>
      </c>
      <c r="G512" s="274"/>
      <c r="H512" s="278">
        <v>4.875</v>
      </c>
      <c r="I512" s="279"/>
      <c r="J512" s="274"/>
      <c r="K512" s="274"/>
      <c r="L512" s="280"/>
      <c r="M512" s="281"/>
      <c r="N512" s="282"/>
      <c r="O512" s="282"/>
      <c r="P512" s="282"/>
      <c r="Q512" s="282"/>
      <c r="R512" s="282"/>
      <c r="S512" s="282"/>
      <c r="T512" s="28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84" t="s">
        <v>176</v>
      </c>
      <c r="AU512" s="284" t="s">
        <v>88</v>
      </c>
      <c r="AV512" s="13" t="s">
        <v>88</v>
      </c>
      <c r="AW512" s="13" t="s">
        <v>34</v>
      </c>
      <c r="AX512" s="13" t="s">
        <v>78</v>
      </c>
      <c r="AY512" s="284" t="s">
        <v>168</v>
      </c>
    </row>
    <row r="513" s="13" customFormat="1">
      <c r="A513" s="13"/>
      <c r="B513" s="273"/>
      <c r="C513" s="274"/>
      <c r="D513" s="275" t="s">
        <v>176</v>
      </c>
      <c r="E513" s="276" t="s">
        <v>1</v>
      </c>
      <c r="F513" s="277" t="s">
        <v>565</v>
      </c>
      <c r="G513" s="274"/>
      <c r="H513" s="278">
        <v>0.32500000000000001</v>
      </c>
      <c r="I513" s="279"/>
      <c r="J513" s="274"/>
      <c r="K513" s="274"/>
      <c r="L513" s="280"/>
      <c r="M513" s="281"/>
      <c r="N513" s="282"/>
      <c r="O513" s="282"/>
      <c r="P513" s="282"/>
      <c r="Q513" s="282"/>
      <c r="R513" s="282"/>
      <c r="S513" s="282"/>
      <c r="T513" s="28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84" t="s">
        <v>176</v>
      </c>
      <c r="AU513" s="284" t="s">
        <v>88</v>
      </c>
      <c r="AV513" s="13" t="s">
        <v>88</v>
      </c>
      <c r="AW513" s="13" t="s">
        <v>34</v>
      </c>
      <c r="AX513" s="13" t="s">
        <v>78</v>
      </c>
      <c r="AY513" s="284" t="s">
        <v>168</v>
      </c>
    </row>
    <row r="514" s="13" customFormat="1">
      <c r="A514" s="13"/>
      <c r="B514" s="273"/>
      <c r="C514" s="274"/>
      <c r="D514" s="275" t="s">
        <v>176</v>
      </c>
      <c r="E514" s="276" t="s">
        <v>1</v>
      </c>
      <c r="F514" s="277" t="s">
        <v>566</v>
      </c>
      <c r="G514" s="274"/>
      <c r="H514" s="278">
        <v>3.6739999999999999</v>
      </c>
      <c r="I514" s="279"/>
      <c r="J514" s="274"/>
      <c r="K514" s="274"/>
      <c r="L514" s="280"/>
      <c r="M514" s="281"/>
      <c r="N514" s="282"/>
      <c r="O514" s="282"/>
      <c r="P514" s="282"/>
      <c r="Q514" s="282"/>
      <c r="R514" s="282"/>
      <c r="S514" s="282"/>
      <c r="T514" s="28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84" t="s">
        <v>176</v>
      </c>
      <c r="AU514" s="284" t="s">
        <v>88</v>
      </c>
      <c r="AV514" s="13" t="s">
        <v>88</v>
      </c>
      <c r="AW514" s="13" t="s">
        <v>34</v>
      </c>
      <c r="AX514" s="13" t="s">
        <v>78</v>
      </c>
      <c r="AY514" s="284" t="s">
        <v>168</v>
      </c>
    </row>
    <row r="515" s="13" customFormat="1">
      <c r="A515" s="13"/>
      <c r="B515" s="273"/>
      <c r="C515" s="274"/>
      <c r="D515" s="275" t="s">
        <v>176</v>
      </c>
      <c r="E515" s="276" t="s">
        <v>1</v>
      </c>
      <c r="F515" s="277" t="s">
        <v>567</v>
      </c>
      <c r="G515" s="274"/>
      <c r="H515" s="278">
        <v>30.219999999999999</v>
      </c>
      <c r="I515" s="279"/>
      <c r="J515" s="274"/>
      <c r="K515" s="274"/>
      <c r="L515" s="280"/>
      <c r="M515" s="281"/>
      <c r="N515" s="282"/>
      <c r="O515" s="282"/>
      <c r="P515" s="282"/>
      <c r="Q515" s="282"/>
      <c r="R515" s="282"/>
      <c r="S515" s="282"/>
      <c r="T515" s="28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84" t="s">
        <v>176</v>
      </c>
      <c r="AU515" s="284" t="s">
        <v>88</v>
      </c>
      <c r="AV515" s="13" t="s">
        <v>88</v>
      </c>
      <c r="AW515" s="13" t="s">
        <v>34</v>
      </c>
      <c r="AX515" s="13" t="s">
        <v>78</v>
      </c>
      <c r="AY515" s="284" t="s">
        <v>168</v>
      </c>
    </row>
    <row r="516" s="13" customFormat="1">
      <c r="A516" s="13"/>
      <c r="B516" s="273"/>
      <c r="C516" s="274"/>
      <c r="D516" s="275" t="s">
        <v>176</v>
      </c>
      <c r="E516" s="276" t="s">
        <v>1</v>
      </c>
      <c r="F516" s="277" t="s">
        <v>568</v>
      </c>
      <c r="G516" s="274"/>
      <c r="H516" s="278">
        <v>8.6679999999999993</v>
      </c>
      <c r="I516" s="279"/>
      <c r="J516" s="274"/>
      <c r="K516" s="274"/>
      <c r="L516" s="280"/>
      <c r="M516" s="281"/>
      <c r="N516" s="282"/>
      <c r="O516" s="282"/>
      <c r="P516" s="282"/>
      <c r="Q516" s="282"/>
      <c r="R516" s="282"/>
      <c r="S516" s="282"/>
      <c r="T516" s="28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84" t="s">
        <v>176</v>
      </c>
      <c r="AU516" s="284" t="s">
        <v>88</v>
      </c>
      <c r="AV516" s="13" t="s">
        <v>88</v>
      </c>
      <c r="AW516" s="13" t="s">
        <v>34</v>
      </c>
      <c r="AX516" s="13" t="s">
        <v>78</v>
      </c>
      <c r="AY516" s="284" t="s">
        <v>168</v>
      </c>
    </row>
    <row r="517" s="13" customFormat="1">
      <c r="A517" s="13"/>
      <c r="B517" s="273"/>
      <c r="C517" s="274"/>
      <c r="D517" s="275" t="s">
        <v>176</v>
      </c>
      <c r="E517" s="276" t="s">
        <v>1</v>
      </c>
      <c r="F517" s="277" t="s">
        <v>569</v>
      </c>
      <c r="G517" s="274"/>
      <c r="H517" s="278">
        <v>7.0300000000000002</v>
      </c>
      <c r="I517" s="279"/>
      <c r="J517" s="274"/>
      <c r="K517" s="274"/>
      <c r="L517" s="280"/>
      <c r="M517" s="281"/>
      <c r="N517" s="282"/>
      <c r="O517" s="282"/>
      <c r="P517" s="282"/>
      <c r="Q517" s="282"/>
      <c r="R517" s="282"/>
      <c r="S517" s="282"/>
      <c r="T517" s="28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84" t="s">
        <v>176</v>
      </c>
      <c r="AU517" s="284" t="s">
        <v>88</v>
      </c>
      <c r="AV517" s="13" t="s">
        <v>88</v>
      </c>
      <c r="AW517" s="13" t="s">
        <v>34</v>
      </c>
      <c r="AX517" s="13" t="s">
        <v>78</v>
      </c>
      <c r="AY517" s="284" t="s">
        <v>168</v>
      </c>
    </row>
    <row r="518" s="13" customFormat="1">
      <c r="A518" s="13"/>
      <c r="B518" s="273"/>
      <c r="C518" s="274"/>
      <c r="D518" s="275" t="s">
        <v>176</v>
      </c>
      <c r="E518" s="276" t="s">
        <v>1</v>
      </c>
      <c r="F518" s="277" t="s">
        <v>570</v>
      </c>
      <c r="G518" s="274"/>
      <c r="H518" s="278">
        <v>2.363</v>
      </c>
      <c r="I518" s="279"/>
      <c r="J518" s="274"/>
      <c r="K518" s="274"/>
      <c r="L518" s="280"/>
      <c r="M518" s="281"/>
      <c r="N518" s="282"/>
      <c r="O518" s="282"/>
      <c r="P518" s="282"/>
      <c r="Q518" s="282"/>
      <c r="R518" s="282"/>
      <c r="S518" s="282"/>
      <c r="T518" s="28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84" t="s">
        <v>176</v>
      </c>
      <c r="AU518" s="284" t="s">
        <v>88</v>
      </c>
      <c r="AV518" s="13" t="s">
        <v>88</v>
      </c>
      <c r="AW518" s="13" t="s">
        <v>34</v>
      </c>
      <c r="AX518" s="13" t="s">
        <v>78</v>
      </c>
      <c r="AY518" s="284" t="s">
        <v>168</v>
      </c>
    </row>
    <row r="519" s="13" customFormat="1">
      <c r="A519" s="13"/>
      <c r="B519" s="273"/>
      <c r="C519" s="274"/>
      <c r="D519" s="275" t="s">
        <v>176</v>
      </c>
      <c r="E519" s="276" t="s">
        <v>1</v>
      </c>
      <c r="F519" s="277" t="s">
        <v>571</v>
      </c>
      <c r="G519" s="274"/>
      <c r="H519" s="278">
        <v>1.8</v>
      </c>
      <c r="I519" s="279"/>
      <c r="J519" s="274"/>
      <c r="K519" s="274"/>
      <c r="L519" s="280"/>
      <c r="M519" s="281"/>
      <c r="N519" s="282"/>
      <c r="O519" s="282"/>
      <c r="P519" s="282"/>
      <c r="Q519" s="282"/>
      <c r="R519" s="282"/>
      <c r="S519" s="282"/>
      <c r="T519" s="28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84" t="s">
        <v>176</v>
      </c>
      <c r="AU519" s="284" t="s">
        <v>88</v>
      </c>
      <c r="AV519" s="13" t="s">
        <v>88</v>
      </c>
      <c r="AW519" s="13" t="s">
        <v>34</v>
      </c>
      <c r="AX519" s="13" t="s">
        <v>78</v>
      </c>
      <c r="AY519" s="284" t="s">
        <v>168</v>
      </c>
    </row>
    <row r="520" s="13" customFormat="1">
      <c r="A520" s="13"/>
      <c r="B520" s="273"/>
      <c r="C520" s="274"/>
      <c r="D520" s="275" t="s">
        <v>176</v>
      </c>
      <c r="E520" s="276" t="s">
        <v>1</v>
      </c>
      <c r="F520" s="277" t="s">
        <v>572</v>
      </c>
      <c r="G520" s="274"/>
      <c r="H520" s="278">
        <v>1.3500000000000001</v>
      </c>
      <c r="I520" s="279"/>
      <c r="J520" s="274"/>
      <c r="K520" s="274"/>
      <c r="L520" s="280"/>
      <c r="M520" s="281"/>
      <c r="N520" s="282"/>
      <c r="O520" s="282"/>
      <c r="P520" s="282"/>
      <c r="Q520" s="282"/>
      <c r="R520" s="282"/>
      <c r="S520" s="282"/>
      <c r="T520" s="28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84" t="s">
        <v>176</v>
      </c>
      <c r="AU520" s="284" t="s">
        <v>88</v>
      </c>
      <c r="AV520" s="13" t="s">
        <v>88</v>
      </c>
      <c r="AW520" s="13" t="s">
        <v>34</v>
      </c>
      <c r="AX520" s="13" t="s">
        <v>78</v>
      </c>
      <c r="AY520" s="284" t="s">
        <v>168</v>
      </c>
    </row>
    <row r="521" s="13" customFormat="1">
      <c r="A521" s="13"/>
      <c r="B521" s="273"/>
      <c r="C521" s="274"/>
      <c r="D521" s="275" t="s">
        <v>176</v>
      </c>
      <c r="E521" s="276" t="s">
        <v>1</v>
      </c>
      <c r="F521" s="277" t="s">
        <v>573</v>
      </c>
      <c r="G521" s="274"/>
      <c r="H521" s="278">
        <v>8.4000000000000004</v>
      </c>
      <c r="I521" s="279"/>
      <c r="J521" s="274"/>
      <c r="K521" s="274"/>
      <c r="L521" s="280"/>
      <c r="M521" s="281"/>
      <c r="N521" s="282"/>
      <c r="O521" s="282"/>
      <c r="P521" s="282"/>
      <c r="Q521" s="282"/>
      <c r="R521" s="282"/>
      <c r="S521" s="282"/>
      <c r="T521" s="28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84" t="s">
        <v>176</v>
      </c>
      <c r="AU521" s="284" t="s">
        <v>88</v>
      </c>
      <c r="AV521" s="13" t="s">
        <v>88</v>
      </c>
      <c r="AW521" s="13" t="s">
        <v>34</v>
      </c>
      <c r="AX521" s="13" t="s">
        <v>78</v>
      </c>
      <c r="AY521" s="284" t="s">
        <v>168</v>
      </c>
    </row>
    <row r="522" s="13" customFormat="1">
      <c r="A522" s="13"/>
      <c r="B522" s="273"/>
      <c r="C522" s="274"/>
      <c r="D522" s="275" t="s">
        <v>176</v>
      </c>
      <c r="E522" s="276" t="s">
        <v>1</v>
      </c>
      <c r="F522" s="277" t="s">
        <v>574</v>
      </c>
      <c r="G522" s="274"/>
      <c r="H522" s="278">
        <v>6.0670000000000002</v>
      </c>
      <c r="I522" s="279"/>
      <c r="J522" s="274"/>
      <c r="K522" s="274"/>
      <c r="L522" s="280"/>
      <c r="M522" s="281"/>
      <c r="N522" s="282"/>
      <c r="O522" s="282"/>
      <c r="P522" s="282"/>
      <c r="Q522" s="282"/>
      <c r="R522" s="282"/>
      <c r="S522" s="282"/>
      <c r="T522" s="28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84" t="s">
        <v>176</v>
      </c>
      <c r="AU522" s="284" t="s">
        <v>88</v>
      </c>
      <c r="AV522" s="13" t="s">
        <v>88</v>
      </c>
      <c r="AW522" s="13" t="s">
        <v>34</v>
      </c>
      <c r="AX522" s="13" t="s">
        <v>78</v>
      </c>
      <c r="AY522" s="284" t="s">
        <v>168</v>
      </c>
    </row>
    <row r="523" s="13" customFormat="1">
      <c r="A523" s="13"/>
      <c r="B523" s="273"/>
      <c r="C523" s="274"/>
      <c r="D523" s="275" t="s">
        <v>176</v>
      </c>
      <c r="E523" s="276" t="s">
        <v>1</v>
      </c>
      <c r="F523" s="277" t="s">
        <v>575</v>
      </c>
      <c r="G523" s="274"/>
      <c r="H523" s="278">
        <v>2.4199999999999999</v>
      </c>
      <c r="I523" s="279"/>
      <c r="J523" s="274"/>
      <c r="K523" s="274"/>
      <c r="L523" s="280"/>
      <c r="M523" s="281"/>
      <c r="N523" s="282"/>
      <c r="O523" s="282"/>
      <c r="P523" s="282"/>
      <c r="Q523" s="282"/>
      <c r="R523" s="282"/>
      <c r="S523" s="282"/>
      <c r="T523" s="28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84" t="s">
        <v>176</v>
      </c>
      <c r="AU523" s="284" t="s">
        <v>88</v>
      </c>
      <c r="AV523" s="13" t="s">
        <v>88</v>
      </c>
      <c r="AW523" s="13" t="s">
        <v>34</v>
      </c>
      <c r="AX523" s="13" t="s">
        <v>78</v>
      </c>
      <c r="AY523" s="284" t="s">
        <v>168</v>
      </c>
    </row>
    <row r="524" s="13" customFormat="1">
      <c r="A524" s="13"/>
      <c r="B524" s="273"/>
      <c r="C524" s="274"/>
      <c r="D524" s="275" t="s">
        <v>176</v>
      </c>
      <c r="E524" s="276" t="s">
        <v>1</v>
      </c>
      <c r="F524" s="277" t="s">
        <v>576</v>
      </c>
      <c r="G524" s="274"/>
      <c r="H524" s="278">
        <v>3.3639999999999999</v>
      </c>
      <c r="I524" s="279"/>
      <c r="J524" s="274"/>
      <c r="K524" s="274"/>
      <c r="L524" s="280"/>
      <c r="M524" s="281"/>
      <c r="N524" s="282"/>
      <c r="O524" s="282"/>
      <c r="P524" s="282"/>
      <c r="Q524" s="282"/>
      <c r="R524" s="282"/>
      <c r="S524" s="282"/>
      <c r="T524" s="28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84" t="s">
        <v>176</v>
      </c>
      <c r="AU524" s="284" t="s">
        <v>88</v>
      </c>
      <c r="AV524" s="13" t="s">
        <v>88</v>
      </c>
      <c r="AW524" s="13" t="s">
        <v>34</v>
      </c>
      <c r="AX524" s="13" t="s">
        <v>78</v>
      </c>
      <c r="AY524" s="284" t="s">
        <v>168</v>
      </c>
    </row>
    <row r="525" s="13" customFormat="1">
      <c r="A525" s="13"/>
      <c r="B525" s="273"/>
      <c r="C525" s="274"/>
      <c r="D525" s="275" t="s">
        <v>176</v>
      </c>
      <c r="E525" s="276" t="s">
        <v>1</v>
      </c>
      <c r="F525" s="277" t="s">
        <v>577</v>
      </c>
      <c r="G525" s="274"/>
      <c r="H525" s="278">
        <v>2.7850000000000001</v>
      </c>
      <c r="I525" s="279"/>
      <c r="J525" s="274"/>
      <c r="K525" s="274"/>
      <c r="L525" s="280"/>
      <c r="M525" s="281"/>
      <c r="N525" s="282"/>
      <c r="O525" s="282"/>
      <c r="P525" s="282"/>
      <c r="Q525" s="282"/>
      <c r="R525" s="282"/>
      <c r="S525" s="282"/>
      <c r="T525" s="28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84" t="s">
        <v>176</v>
      </c>
      <c r="AU525" s="284" t="s">
        <v>88</v>
      </c>
      <c r="AV525" s="13" t="s">
        <v>88</v>
      </c>
      <c r="AW525" s="13" t="s">
        <v>34</v>
      </c>
      <c r="AX525" s="13" t="s">
        <v>78</v>
      </c>
      <c r="AY525" s="284" t="s">
        <v>168</v>
      </c>
    </row>
    <row r="526" s="13" customFormat="1">
      <c r="A526" s="13"/>
      <c r="B526" s="273"/>
      <c r="C526" s="274"/>
      <c r="D526" s="275" t="s">
        <v>176</v>
      </c>
      <c r="E526" s="276" t="s">
        <v>1</v>
      </c>
      <c r="F526" s="277" t="s">
        <v>578</v>
      </c>
      <c r="G526" s="274"/>
      <c r="H526" s="278">
        <v>3.1499999999999999</v>
      </c>
      <c r="I526" s="279"/>
      <c r="J526" s="274"/>
      <c r="K526" s="274"/>
      <c r="L526" s="280"/>
      <c r="M526" s="281"/>
      <c r="N526" s="282"/>
      <c r="O526" s="282"/>
      <c r="P526" s="282"/>
      <c r="Q526" s="282"/>
      <c r="R526" s="282"/>
      <c r="S526" s="282"/>
      <c r="T526" s="28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84" t="s">
        <v>176</v>
      </c>
      <c r="AU526" s="284" t="s">
        <v>88</v>
      </c>
      <c r="AV526" s="13" t="s">
        <v>88</v>
      </c>
      <c r="AW526" s="13" t="s">
        <v>34</v>
      </c>
      <c r="AX526" s="13" t="s">
        <v>78</v>
      </c>
      <c r="AY526" s="284" t="s">
        <v>168</v>
      </c>
    </row>
    <row r="527" s="14" customFormat="1">
      <c r="A527" s="14"/>
      <c r="B527" s="285"/>
      <c r="C527" s="286"/>
      <c r="D527" s="275" t="s">
        <v>176</v>
      </c>
      <c r="E527" s="287" t="s">
        <v>1</v>
      </c>
      <c r="F527" s="288" t="s">
        <v>178</v>
      </c>
      <c r="G527" s="286"/>
      <c r="H527" s="289">
        <v>113.32000000000001</v>
      </c>
      <c r="I527" s="290"/>
      <c r="J527" s="286"/>
      <c r="K527" s="286"/>
      <c r="L527" s="291"/>
      <c r="M527" s="292"/>
      <c r="N527" s="293"/>
      <c r="O527" s="293"/>
      <c r="P527" s="293"/>
      <c r="Q527" s="293"/>
      <c r="R527" s="293"/>
      <c r="S527" s="293"/>
      <c r="T527" s="29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95" t="s">
        <v>176</v>
      </c>
      <c r="AU527" s="295" t="s">
        <v>88</v>
      </c>
      <c r="AV527" s="14" t="s">
        <v>174</v>
      </c>
      <c r="AW527" s="14" t="s">
        <v>34</v>
      </c>
      <c r="AX527" s="14" t="s">
        <v>86</v>
      </c>
      <c r="AY527" s="295" t="s">
        <v>168</v>
      </c>
    </row>
    <row r="528" s="2" customFormat="1" ht="16.5" customHeight="1">
      <c r="A528" s="39"/>
      <c r="B528" s="40"/>
      <c r="C528" s="259" t="s">
        <v>579</v>
      </c>
      <c r="D528" s="259" t="s">
        <v>170</v>
      </c>
      <c r="E528" s="260" t="s">
        <v>580</v>
      </c>
      <c r="F528" s="261" t="s">
        <v>581</v>
      </c>
      <c r="G528" s="262" t="s">
        <v>210</v>
      </c>
      <c r="H528" s="263">
        <v>831.51800000000003</v>
      </c>
      <c r="I528" s="264"/>
      <c r="J528" s="265">
        <f>ROUND(I528*H528,2)</f>
        <v>0</v>
      </c>
      <c r="K528" s="266"/>
      <c r="L528" s="45"/>
      <c r="M528" s="267" t="s">
        <v>1</v>
      </c>
      <c r="N528" s="268" t="s">
        <v>43</v>
      </c>
      <c r="O528" s="92"/>
      <c r="P528" s="269">
        <f>O528*H528</f>
        <v>0</v>
      </c>
      <c r="Q528" s="269">
        <v>0</v>
      </c>
      <c r="R528" s="269">
        <f>Q528*H528</f>
        <v>0</v>
      </c>
      <c r="S528" s="269">
        <v>0</v>
      </c>
      <c r="T528" s="27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71" t="s">
        <v>174</v>
      </c>
      <c r="AT528" s="271" t="s">
        <v>170</v>
      </c>
      <c r="AU528" s="271" t="s">
        <v>88</v>
      </c>
      <c r="AY528" s="18" t="s">
        <v>168</v>
      </c>
      <c r="BE528" s="272">
        <f>IF(N528="základní",J528,0)</f>
        <v>0</v>
      </c>
      <c r="BF528" s="272">
        <f>IF(N528="snížená",J528,0)</f>
        <v>0</v>
      </c>
      <c r="BG528" s="272">
        <f>IF(N528="zákl. přenesená",J528,0)</f>
        <v>0</v>
      </c>
      <c r="BH528" s="272">
        <f>IF(N528="sníž. přenesená",J528,0)</f>
        <v>0</v>
      </c>
      <c r="BI528" s="272">
        <f>IF(N528="nulová",J528,0)</f>
        <v>0</v>
      </c>
      <c r="BJ528" s="18" t="s">
        <v>86</v>
      </c>
      <c r="BK528" s="272">
        <f>ROUND(I528*H528,2)</f>
        <v>0</v>
      </c>
      <c r="BL528" s="18" t="s">
        <v>174</v>
      </c>
      <c r="BM528" s="271" t="s">
        <v>582</v>
      </c>
    </row>
    <row r="529" s="13" customFormat="1">
      <c r="A529" s="13"/>
      <c r="B529" s="273"/>
      <c r="C529" s="274"/>
      <c r="D529" s="275" t="s">
        <v>176</v>
      </c>
      <c r="E529" s="276" t="s">
        <v>1</v>
      </c>
      <c r="F529" s="277" t="s">
        <v>583</v>
      </c>
      <c r="G529" s="274"/>
      <c r="H529" s="278">
        <v>626.16200000000003</v>
      </c>
      <c r="I529" s="279"/>
      <c r="J529" s="274"/>
      <c r="K529" s="274"/>
      <c r="L529" s="280"/>
      <c r="M529" s="281"/>
      <c r="N529" s="282"/>
      <c r="O529" s="282"/>
      <c r="P529" s="282"/>
      <c r="Q529" s="282"/>
      <c r="R529" s="282"/>
      <c r="S529" s="282"/>
      <c r="T529" s="28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84" t="s">
        <v>176</v>
      </c>
      <c r="AU529" s="284" t="s">
        <v>88</v>
      </c>
      <c r="AV529" s="13" t="s">
        <v>88</v>
      </c>
      <c r="AW529" s="13" t="s">
        <v>34</v>
      </c>
      <c r="AX529" s="13" t="s">
        <v>78</v>
      </c>
      <c r="AY529" s="284" t="s">
        <v>168</v>
      </c>
    </row>
    <row r="530" s="13" customFormat="1">
      <c r="A530" s="13"/>
      <c r="B530" s="273"/>
      <c r="C530" s="274"/>
      <c r="D530" s="275" t="s">
        <v>176</v>
      </c>
      <c r="E530" s="276" t="s">
        <v>1</v>
      </c>
      <c r="F530" s="277" t="s">
        <v>584</v>
      </c>
      <c r="G530" s="274"/>
      <c r="H530" s="278">
        <v>116.84399999999999</v>
      </c>
      <c r="I530" s="279"/>
      <c r="J530" s="274"/>
      <c r="K530" s="274"/>
      <c r="L530" s="280"/>
      <c r="M530" s="281"/>
      <c r="N530" s="282"/>
      <c r="O530" s="282"/>
      <c r="P530" s="282"/>
      <c r="Q530" s="282"/>
      <c r="R530" s="282"/>
      <c r="S530" s="282"/>
      <c r="T530" s="28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84" t="s">
        <v>176</v>
      </c>
      <c r="AU530" s="284" t="s">
        <v>88</v>
      </c>
      <c r="AV530" s="13" t="s">
        <v>88</v>
      </c>
      <c r="AW530" s="13" t="s">
        <v>34</v>
      </c>
      <c r="AX530" s="13" t="s">
        <v>78</v>
      </c>
      <c r="AY530" s="284" t="s">
        <v>168</v>
      </c>
    </row>
    <row r="531" s="13" customFormat="1">
      <c r="A531" s="13"/>
      <c r="B531" s="273"/>
      <c r="C531" s="274"/>
      <c r="D531" s="275" t="s">
        <v>176</v>
      </c>
      <c r="E531" s="276" t="s">
        <v>1</v>
      </c>
      <c r="F531" s="277" t="s">
        <v>585</v>
      </c>
      <c r="G531" s="274"/>
      <c r="H531" s="278">
        <v>88.512</v>
      </c>
      <c r="I531" s="279"/>
      <c r="J531" s="274"/>
      <c r="K531" s="274"/>
      <c r="L531" s="280"/>
      <c r="M531" s="281"/>
      <c r="N531" s="282"/>
      <c r="O531" s="282"/>
      <c r="P531" s="282"/>
      <c r="Q531" s="282"/>
      <c r="R531" s="282"/>
      <c r="S531" s="282"/>
      <c r="T531" s="28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84" t="s">
        <v>176</v>
      </c>
      <c r="AU531" s="284" t="s">
        <v>88</v>
      </c>
      <c r="AV531" s="13" t="s">
        <v>88</v>
      </c>
      <c r="AW531" s="13" t="s">
        <v>34</v>
      </c>
      <c r="AX531" s="13" t="s">
        <v>78</v>
      </c>
      <c r="AY531" s="284" t="s">
        <v>168</v>
      </c>
    </row>
    <row r="532" s="14" customFormat="1">
      <c r="A532" s="14"/>
      <c r="B532" s="285"/>
      <c r="C532" s="286"/>
      <c r="D532" s="275" t="s">
        <v>176</v>
      </c>
      <c r="E532" s="287" t="s">
        <v>1</v>
      </c>
      <c r="F532" s="288" t="s">
        <v>178</v>
      </c>
      <c r="G532" s="286"/>
      <c r="H532" s="289">
        <v>831.51800000000003</v>
      </c>
      <c r="I532" s="290"/>
      <c r="J532" s="286"/>
      <c r="K532" s="286"/>
      <c r="L532" s="291"/>
      <c r="M532" s="292"/>
      <c r="N532" s="293"/>
      <c r="O532" s="293"/>
      <c r="P532" s="293"/>
      <c r="Q532" s="293"/>
      <c r="R532" s="293"/>
      <c r="S532" s="293"/>
      <c r="T532" s="29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95" t="s">
        <v>176</v>
      </c>
      <c r="AU532" s="295" t="s">
        <v>88</v>
      </c>
      <c r="AV532" s="14" t="s">
        <v>174</v>
      </c>
      <c r="AW532" s="14" t="s">
        <v>34</v>
      </c>
      <c r="AX532" s="14" t="s">
        <v>86</v>
      </c>
      <c r="AY532" s="295" t="s">
        <v>168</v>
      </c>
    </row>
    <row r="533" s="2" customFormat="1" ht="16.5" customHeight="1">
      <c r="A533" s="39"/>
      <c r="B533" s="40"/>
      <c r="C533" s="259" t="s">
        <v>586</v>
      </c>
      <c r="D533" s="259" t="s">
        <v>170</v>
      </c>
      <c r="E533" s="260" t="s">
        <v>587</v>
      </c>
      <c r="F533" s="261" t="s">
        <v>588</v>
      </c>
      <c r="G533" s="262" t="s">
        <v>173</v>
      </c>
      <c r="H533" s="263">
        <v>20.135999999999999</v>
      </c>
      <c r="I533" s="264"/>
      <c r="J533" s="265">
        <f>ROUND(I533*H533,2)</f>
        <v>0</v>
      </c>
      <c r="K533" s="266"/>
      <c r="L533" s="45"/>
      <c r="M533" s="267" t="s">
        <v>1</v>
      </c>
      <c r="N533" s="268" t="s">
        <v>43</v>
      </c>
      <c r="O533" s="92"/>
      <c r="P533" s="269">
        <f>O533*H533</f>
        <v>0</v>
      </c>
      <c r="Q533" s="269">
        <v>2.45329</v>
      </c>
      <c r="R533" s="269">
        <f>Q533*H533</f>
        <v>49.399447439999996</v>
      </c>
      <c r="S533" s="269">
        <v>0</v>
      </c>
      <c r="T533" s="27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71" t="s">
        <v>174</v>
      </c>
      <c r="AT533" s="271" t="s">
        <v>170</v>
      </c>
      <c r="AU533" s="271" t="s">
        <v>88</v>
      </c>
      <c r="AY533" s="18" t="s">
        <v>168</v>
      </c>
      <c r="BE533" s="272">
        <f>IF(N533="základní",J533,0)</f>
        <v>0</v>
      </c>
      <c r="BF533" s="272">
        <f>IF(N533="snížená",J533,0)</f>
        <v>0</v>
      </c>
      <c r="BG533" s="272">
        <f>IF(N533="zákl. přenesená",J533,0)</f>
        <v>0</v>
      </c>
      <c r="BH533" s="272">
        <f>IF(N533="sníž. přenesená",J533,0)</f>
        <v>0</v>
      </c>
      <c r="BI533" s="272">
        <f>IF(N533="nulová",J533,0)</f>
        <v>0</v>
      </c>
      <c r="BJ533" s="18" t="s">
        <v>86</v>
      </c>
      <c r="BK533" s="272">
        <f>ROUND(I533*H533,2)</f>
        <v>0</v>
      </c>
      <c r="BL533" s="18" t="s">
        <v>174</v>
      </c>
      <c r="BM533" s="271" t="s">
        <v>589</v>
      </c>
    </row>
    <row r="534" s="13" customFormat="1">
      <c r="A534" s="13"/>
      <c r="B534" s="273"/>
      <c r="C534" s="274"/>
      <c r="D534" s="275" t="s">
        <v>176</v>
      </c>
      <c r="E534" s="276" t="s">
        <v>1</v>
      </c>
      <c r="F534" s="277" t="s">
        <v>590</v>
      </c>
      <c r="G534" s="274"/>
      <c r="H534" s="278">
        <v>20.135999999999999</v>
      </c>
      <c r="I534" s="279"/>
      <c r="J534" s="274"/>
      <c r="K534" s="274"/>
      <c r="L534" s="280"/>
      <c r="M534" s="281"/>
      <c r="N534" s="282"/>
      <c r="O534" s="282"/>
      <c r="P534" s="282"/>
      <c r="Q534" s="282"/>
      <c r="R534" s="282"/>
      <c r="S534" s="282"/>
      <c r="T534" s="28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84" t="s">
        <v>176</v>
      </c>
      <c r="AU534" s="284" t="s">
        <v>88</v>
      </c>
      <c r="AV534" s="13" t="s">
        <v>88</v>
      </c>
      <c r="AW534" s="13" t="s">
        <v>34</v>
      </c>
      <c r="AX534" s="13" t="s">
        <v>78</v>
      </c>
      <c r="AY534" s="284" t="s">
        <v>168</v>
      </c>
    </row>
    <row r="535" s="14" customFormat="1">
      <c r="A535" s="14"/>
      <c r="B535" s="285"/>
      <c r="C535" s="286"/>
      <c r="D535" s="275" t="s">
        <v>176</v>
      </c>
      <c r="E535" s="287" t="s">
        <v>1</v>
      </c>
      <c r="F535" s="288" t="s">
        <v>178</v>
      </c>
      <c r="G535" s="286"/>
      <c r="H535" s="289">
        <v>20.135999999999999</v>
      </c>
      <c r="I535" s="290"/>
      <c r="J535" s="286"/>
      <c r="K535" s="286"/>
      <c r="L535" s="291"/>
      <c r="M535" s="292"/>
      <c r="N535" s="293"/>
      <c r="O535" s="293"/>
      <c r="P535" s="293"/>
      <c r="Q535" s="293"/>
      <c r="R535" s="293"/>
      <c r="S535" s="293"/>
      <c r="T535" s="29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95" t="s">
        <v>176</v>
      </c>
      <c r="AU535" s="295" t="s">
        <v>88</v>
      </c>
      <c r="AV535" s="14" t="s">
        <v>174</v>
      </c>
      <c r="AW535" s="14" t="s">
        <v>34</v>
      </c>
      <c r="AX535" s="14" t="s">
        <v>86</v>
      </c>
      <c r="AY535" s="295" t="s">
        <v>168</v>
      </c>
    </row>
    <row r="536" s="2" customFormat="1" ht="21.75" customHeight="1">
      <c r="A536" s="39"/>
      <c r="B536" s="40"/>
      <c r="C536" s="259" t="s">
        <v>591</v>
      </c>
      <c r="D536" s="259" t="s">
        <v>170</v>
      </c>
      <c r="E536" s="260" t="s">
        <v>592</v>
      </c>
      <c r="F536" s="261" t="s">
        <v>593</v>
      </c>
      <c r="G536" s="262" t="s">
        <v>173</v>
      </c>
      <c r="H536" s="263">
        <v>1.6850000000000001</v>
      </c>
      <c r="I536" s="264"/>
      <c r="J536" s="265">
        <f>ROUND(I536*H536,2)</f>
        <v>0</v>
      </c>
      <c r="K536" s="266"/>
      <c r="L536" s="45"/>
      <c r="M536" s="267" t="s">
        <v>1</v>
      </c>
      <c r="N536" s="268" t="s">
        <v>43</v>
      </c>
      <c r="O536" s="92"/>
      <c r="P536" s="269">
        <f>O536*H536</f>
        <v>0</v>
      </c>
      <c r="Q536" s="269">
        <v>2.45329</v>
      </c>
      <c r="R536" s="269">
        <f>Q536*H536</f>
        <v>4.1337936500000003</v>
      </c>
      <c r="S536" s="269">
        <v>0</v>
      </c>
      <c r="T536" s="27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71" t="s">
        <v>174</v>
      </c>
      <c r="AT536" s="271" t="s">
        <v>170</v>
      </c>
      <c r="AU536" s="271" t="s">
        <v>88</v>
      </c>
      <c r="AY536" s="18" t="s">
        <v>168</v>
      </c>
      <c r="BE536" s="272">
        <f>IF(N536="základní",J536,0)</f>
        <v>0</v>
      </c>
      <c r="BF536" s="272">
        <f>IF(N536="snížená",J536,0)</f>
        <v>0</v>
      </c>
      <c r="BG536" s="272">
        <f>IF(N536="zákl. přenesená",J536,0)</f>
        <v>0</v>
      </c>
      <c r="BH536" s="272">
        <f>IF(N536="sníž. přenesená",J536,0)</f>
        <v>0</v>
      </c>
      <c r="BI536" s="272">
        <f>IF(N536="nulová",J536,0)</f>
        <v>0</v>
      </c>
      <c r="BJ536" s="18" t="s">
        <v>86</v>
      </c>
      <c r="BK536" s="272">
        <f>ROUND(I536*H536,2)</f>
        <v>0</v>
      </c>
      <c r="BL536" s="18" t="s">
        <v>174</v>
      </c>
      <c r="BM536" s="271" t="s">
        <v>594</v>
      </c>
    </row>
    <row r="537" s="13" customFormat="1">
      <c r="A537" s="13"/>
      <c r="B537" s="273"/>
      <c r="C537" s="274"/>
      <c r="D537" s="275" t="s">
        <v>176</v>
      </c>
      <c r="E537" s="276" t="s">
        <v>1</v>
      </c>
      <c r="F537" s="277" t="s">
        <v>595</v>
      </c>
      <c r="G537" s="274"/>
      <c r="H537" s="278">
        <v>1.6850000000000001</v>
      </c>
      <c r="I537" s="279"/>
      <c r="J537" s="274"/>
      <c r="K537" s="274"/>
      <c r="L537" s="280"/>
      <c r="M537" s="281"/>
      <c r="N537" s="282"/>
      <c r="O537" s="282"/>
      <c r="P537" s="282"/>
      <c r="Q537" s="282"/>
      <c r="R537" s="282"/>
      <c r="S537" s="282"/>
      <c r="T537" s="28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84" t="s">
        <v>176</v>
      </c>
      <c r="AU537" s="284" t="s">
        <v>88</v>
      </c>
      <c r="AV537" s="13" t="s">
        <v>88</v>
      </c>
      <c r="AW537" s="13" t="s">
        <v>34</v>
      </c>
      <c r="AX537" s="13" t="s">
        <v>78</v>
      </c>
      <c r="AY537" s="284" t="s">
        <v>168</v>
      </c>
    </row>
    <row r="538" s="14" customFormat="1">
      <c r="A538" s="14"/>
      <c r="B538" s="285"/>
      <c r="C538" s="286"/>
      <c r="D538" s="275" t="s">
        <v>176</v>
      </c>
      <c r="E538" s="287" t="s">
        <v>1</v>
      </c>
      <c r="F538" s="288" t="s">
        <v>178</v>
      </c>
      <c r="G538" s="286"/>
      <c r="H538" s="289">
        <v>1.6850000000000001</v>
      </c>
      <c r="I538" s="290"/>
      <c r="J538" s="286"/>
      <c r="K538" s="286"/>
      <c r="L538" s="291"/>
      <c r="M538" s="292"/>
      <c r="N538" s="293"/>
      <c r="O538" s="293"/>
      <c r="P538" s="293"/>
      <c r="Q538" s="293"/>
      <c r="R538" s="293"/>
      <c r="S538" s="293"/>
      <c r="T538" s="29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95" t="s">
        <v>176</v>
      </c>
      <c r="AU538" s="295" t="s">
        <v>88</v>
      </c>
      <c r="AV538" s="14" t="s">
        <v>174</v>
      </c>
      <c r="AW538" s="14" t="s">
        <v>34</v>
      </c>
      <c r="AX538" s="14" t="s">
        <v>86</v>
      </c>
      <c r="AY538" s="295" t="s">
        <v>168</v>
      </c>
    </row>
    <row r="539" s="2" customFormat="1" ht="21.75" customHeight="1">
      <c r="A539" s="39"/>
      <c r="B539" s="40"/>
      <c r="C539" s="259" t="s">
        <v>596</v>
      </c>
      <c r="D539" s="259" t="s">
        <v>170</v>
      </c>
      <c r="E539" s="260" t="s">
        <v>597</v>
      </c>
      <c r="F539" s="261" t="s">
        <v>598</v>
      </c>
      <c r="G539" s="262" t="s">
        <v>173</v>
      </c>
      <c r="H539" s="263">
        <v>5.391</v>
      </c>
      <c r="I539" s="264"/>
      <c r="J539" s="265">
        <f>ROUND(I539*H539,2)</f>
        <v>0</v>
      </c>
      <c r="K539" s="266"/>
      <c r="L539" s="45"/>
      <c r="M539" s="267" t="s">
        <v>1</v>
      </c>
      <c r="N539" s="268" t="s">
        <v>43</v>
      </c>
      <c r="O539" s="92"/>
      <c r="P539" s="269">
        <f>O539*H539</f>
        <v>0</v>
      </c>
      <c r="Q539" s="269">
        <v>2.45329</v>
      </c>
      <c r="R539" s="269">
        <f>Q539*H539</f>
        <v>13.22568639</v>
      </c>
      <c r="S539" s="269">
        <v>0</v>
      </c>
      <c r="T539" s="27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71" t="s">
        <v>174</v>
      </c>
      <c r="AT539" s="271" t="s">
        <v>170</v>
      </c>
      <c r="AU539" s="271" t="s">
        <v>88</v>
      </c>
      <c r="AY539" s="18" t="s">
        <v>168</v>
      </c>
      <c r="BE539" s="272">
        <f>IF(N539="základní",J539,0)</f>
        <v>0</v>
      </c>
      <c r="BF539" s="272">
        <f>IF(N539="snížená",J539,0)</f>
        <v>0</v>
      </c>
      <c r="BG539" s="272">
        <f>IF(N539="zákl. přenesená",J539,0)</f>
        <v>0</v>
      </c>
      <c r="BH539" s="272">
        <f>IF(N539="sníž. přenesená",J539,0)</f>
        <v>0</v>
      </c>
      <c r="BI539" s="272">
        <f>IF(N539="nulová",J539,0)</f>
        <v>0</v>
      </c>
      <c r="BJ539" s="18" t="s">
        <v>86</v>
      </c>
      <c r="BK539" s="272">
        <f>ROUND(I539*H539,2)</f>
        <v>0</v>
      </c>
      <c r="BL539" s="18" t="s">
        <v>174</v>
      </c>
      <c r="BM539" s="271" t="s">
        <v>599</v>
      </c>
    </row>
    <row r="540" s="13" customFormat="1">
      <c r="A540" s="13"/>
      <c r="B540" s="273"/>
      <c r="C540" s="274"/>
      <c r="D540" s="275" t="s">
        <v>176</v>
      </c>
      <c r="E540" s="276" t="s">
        <v>1</v>
      </c>
      <c r="F540" s="277" t="s">
        <v>600</v>
      </c>
      <c r="G540" s="274"/>
      <c r="H540" s="278">
        <v>9.3239999999999998</v>
      </c>
      <c r="I540" s="279"/>
      <c r="J540" s="274"/>
      <c r="K540" s="274"/>
      <c r="L540" s="280"/>
      <c r="M540" s="281"/>
      <c r="N540" s="282"/>
      <c r="O540" s="282"/>
      <c r="P540" s="282"/>
      <c r="Q540" s="282"/>
      <c r="R540" s="282"/>
      <c r="S540" s="282"/>
      <c r="T540" s="28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84" t="s">
        <v>176</v>
      </c>
      <c r="AU540" s="284" t="s">
        <v>88</v>
      </c>
      <c r="AV540" s="13" t="s">
        <v>88</v>
      </c>
      <c r="AW540" s="13" t="s">
        <v>34</v>
      </c>
      <c r="AX540" s="13" t="s">
        <v>78</v>
      </c>
      <c r="AY540" s="284" t="s">
        <v>168</v>
      </c>
    </row>
    <row r="541" s="13" customFormat="1">
      <c r="A541" s="13"/>
      <c r="B541" s="273"/>
      <c r="C541" s="274"/>
      <c r="D541" s="275" t="s">
        <v>176</v>
      </c>
      <c r="E541" s="276" t="s">
        <v>1</v>
      </c>
      <c r="F541" s="277" t="s">
        <v>601</v>
      </c>
      <c r="G541" s="274"/>
      <c r="H541" s="278">
        <v>-3.9329999999999998</v>
      </c>
      <c r="I541" s="279"/>
      <c r="J541" s="274"/>
      <c r="K541" s="274"/>
      <c r="L541" s="280"/>
      <c r="M541" s="281"/>
      <c r="N541" s="282"/>
      <c r="O541" s="282"/>
      <c r="P541" s="282"/>
      <c r="Q541" s="282"/>
      <c r="R541" s="282"/>
      <c r="S541" s="282"/>
      <c r="T541" s="28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84" t="s">
        <v>176</v>
      </c>
      <c r="AU541" s="284" t="s">
        <v>88</v>
      </c>
      <c r="AV541" s="13" t="s">
        <v>88</v>
      </c>
      <c r="AW541" s="13" t="s">
        <v>34</v>
      </c>
      <c r="AX541" s="13" t="s">
        <v>78</v>
      </c>
      <c r="AY541" s="284" t="s">
        <v>168</v>
      </c>
    </row>
    <row r="542" s="14" customFormat="1">
      <c r="A542" s="14"/>
      <c r="B542" s="285"/>
      <c r="C542" s="286"/>
      <c r="D542" s="275" t="s">
        <v>176</v>
      </c>
      <c r="E542" s="287" t="s">
        <v>1</v>
      </c>
      <c r="F542" s="288" t="s">
        <v>178</v>
      </c>
      <c r="G542" s="286"/>
      <c r="H542" s="289">
        <v>5.391</v>
      </c>
      <c r="I542" s="290"/>
      <c r="J542" s="286"/>
      <c r="K542" s="286"/>
      <c r="L542" s="291"/>
      <c r="M542" s="292"/>
      <c r="N542" s="293"/>
      <c r="O542" s="293"/>
      <c r="P542" s="293"/>
      <c r="Q542" s="293"/>
      <c r="R542" s="293"/>
      <c r="S542" s="293"/>
      <c r="T542" s="29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95" t="s">
        <v>176</v>
      </c>
      <c r="AU542" s="295" t="s">
        <v>88</v>
      </c>
      <c r="AV542" s="14" t="s">
        <v>174</v>
      </c>
      <c r="AW542" s="14" t="s">
        <v>34</v>
      </c>
      <c r="AX542" s="14" t="s">
        <v>86</v>
      </c>
      <c r="AY542" s="295" t="s">
        <v>168</v>
      </c>
    </row>
    <row r="543" s="2" customFormat="1" ht="21.75" customHeight="1">
      <c r="A543" s="39"/>
      <c r="B543" s="40"/>
      <c r="C543" s="259" t="s">
        <v>602</v>
      </c>
      <c r="D543" s="259" t="s">
        <v>170</v>
      </c>
      <c r="E543" s="260" t="s">
        <v>603</v>
      </c>
      <c r="F543" s="261" t="s">
        <v>604</v>
      </c>
      <c r="G543" s="262" t="s">
        <v>173</v>
      </c>
      <c r="H543" s="263">
        <v>5.391</v>
      </c>
      <c r="I543" s="264"/>
      <c r="J543" s="265">
        <f>ROUND(I543*H543,2)</f>
        <v>0</v>
      </c>
      <c r="K543" s="266"/>
      <c r="L543" s="45"/>
      <c r="M543" s="267" t="s">
        <v>1</v>
      </c>
      <c r="N543" s="268" t="s">
        <v>43</v>
      </c>
      <c r="O543" s="92"/>
      <c r="P543" s="269">
        <f>O543*H543</f>
        <v>0</v>
      </c>
      <c r="Q543" s="269">
        <v>0</v>
      </c>
      <c r="R543" s="269">
        <f>Q543*H543</f>
        <v>0</v>
      </c>
      <c r="S543" s="269">
        <v>0</v>
      </c>
      <c r="T543" s="27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71" t="s">
        <v>174</v>
      </c>
      <c r="AT543" s="271" t="s">
        <v>170</v>
      </c>
      <c r="AU543" s="271" t="s">
        <v>88</v>
      </c>
      <c r="AY543" s="18" t="s">
        <v>168</v>
      </c>
      <c r="BE543" s="272">
        <f>IF(N543="základní",J543,0)</f>
        <v>0</v>
      </c>
      <c r="BF543" s="272">
        <f>IF(N543="snížená",J543,0)</f>
        <v>0</v>
      </c>
      <c r="BG543" s="272">
        <f>IF(N543="zákl. přenesená",J543,0)</f>
        <v>0</v>
      </c>
      <c r="BH543" s="272">
        <f>IF(N543="sníž. přenesená",J543,0)</f>
        <v>0</v>
      </c>
      <c r="BI543" s="272">
        <f>IF(N543="nulová",J543,0)</f>
        <v>0</v>
      </c>
      <c r="BJ543" s="18" t="s">
        <v>86</v>
      </c>
      <c r="BK543" s="272">
        <f>ROUND(I543*H543,2)</f>
        <v>0</v>
      </c>
      <c r="BL543" s="18" t="s">
        <v>174</v>
      </c>
      <c r="BM543" s="271" t="s">
        <v>605</v>
      </c>
    </row>
    <row r="544" s="13" customFormat="1">
      <c r="A544" s="13"/>
      <c r="B544" s="273"/>
      <c r="C544" s="274"/>
      <c r="D544" s="275" t="s">
        <v>176</v>
      </c>
      <c r="E544" s="276" t="s">
        <v>1</v>
      </c>
      <c r="F544" s="277" t="s">
        <v>606</v>
      </c>
      <c r="G544" s="274"/>
      <c r="H544" s="278">
        <v>5.391</v>
      </c>
      <c r="I544" s="279"/>
      <c r="J544" s="274"/>
      <c r="K544" s="274"/>
      <c r="L544" s="280"/>
      <c r="M544" s="281"/>
      <c r="N544" s="282"/>
      <c r="O544" s="282"/>
      <c r="P544" s="282"/>
      <c r="Q544" s="282"/>
      <c r="R544" s="282"/>
      <c r="S544" s="282"/>
      <c r="T544" s="28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84" t="s">
        <v>176</v>
      </c>
      <c r="AU544" s="284" t="s">
        <v>88</v>
      </c>
      <c r="AV544" s="13" t="s">
        <v>88</v>
      </c>
      <c r="AW544" s="13" t="s">
        <v>34</v>
      </c>
      <c r="AX544" s="13" t="s">
        <v>86</v>
      </c>
      <c r="AY544" s="284" t="s">
        <v>168</v>
      </c>
    </row>
    <row r="545" s="2" customFormat="1" ht="21.75" customHeight="1">
      <c r="A545" s="39"/>
      <c r="B545" s="40"/>
      <c r="C545" s="259" t="s">
        <v>607</v>
      </c>
      <c r="D545" s="259" t="s">
        <v>170</v>
      </c>
      <c r="E545" s="260" t="s">
        <v>608</v>
      </c>
      <c r="F545" s="261" t="s">
        <v>609</v>
      </c>
      <c r="G545" s="262" t="s">
        <v>173</v>
      </c>
      <c r="H545" s="263">
        <v>20.135999999999999</v>
      </c>
      <c r="I545" s="264"/>
      <c r="J545" s="265">
        <f>ROUND(I545*H545,2)</f>
        <v>0</v>
      </c>
      <c r="K545" s="266"/>
      <c r="L545" s="45"/>
      <c r="M545" s="267" t="s">
        <v>1</v>
      </c>
      <c r="N545" s="268" t="s">
        <v>43</v>
      </c>
      <c r="O545" s="92"/>
      <c r="P545" s="269">
        <f>O545*H545</f>
        <v>0</v>
      </c>
      <c r="Q545" s="269">
        <v>0</v>
      </c>
      <c r="R545" s="269">
        <f>Q545*H545</f>
        <v>0</v>
      </c>
      <c r="S545" s="269">
        <v>0</v>
      </c>
      <c r="T545" s="27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71" t="s">
        <v>174</v>
      </c>
      <c r="AT545" s="271" t="s">
        <v>170</v>
      </c>
      <c r="AU545" s="271" t="s">
        <v>88</v>
      </c>
      <c r="AY545" s="18" t="s">
        <v>168</v>
      </c>
      <c r="BE545" s="272">
        <f>IF(N545="základní",J545,0)</f>
        <v>0</v>
      </c>
      <c r="BF545" s="272">
        <f>IF(N545="snížená",J545,0)</f>
        <v>0</v>
      </c>
      <c r="BG545" s="272">
        <f>IF(N545="zákl. přenesená",J545,0)</f>
        <v>0</v>
      </c>
      <c r="BH545" s="272">
        <f>IF(N545="sníž. přenesená",J545,0)</f>
        <v>0</v>
      </c>
      <c r="BI545" s="272">
        <f>IF(N545="nulová",J545,0)</f>
        <v>0</v>
      </c>
      <c r="BJ545" s="18" t="s">
        <v>86</v>
      </c>
      <c r="BK545" s="272">
        <f>ROUND(I545*H545,2)</f>
        <v>0</v>
      </c>
      <c r="BL545" s="18" t="s">
        <v>174</v>
      </c>
      <c r="BM545" s="271" t="s">
        <v>610</v>
      </c>
    </row>
    <row r="546" s="13" customFormat="1">
      <c r="A546" s="13"/>
      <c r="B546" s="273"/>
      <c r="C546" s="274"/>
      <c r="D546" s="275" t="s">
        <v>176</v>
      </c>
      <c r="E546" s="276" t="s">
        <v>1</v>
      </c>
      <c r="F546" s="277" t="s">
        <v>590</v>
      </c>
      <c r="G546" s="274"/>
      <c r="H546" s="278">
        <v>20.135999999999999</v>
      </c>
      <c r="I546" s="279"/>
      <c r="J546" s="274"/>
      <c r="K546" s="274"/>
      <c r="L546" s="280"/>
      <c r="M546" s="281"/>
      <c r="N546" s="282"/>
      <c r="O546" s="282"/>
      <c r="P546" s="282"/>
      <c r="Q546" s="282"/>
      <c r="R546" s="282"/>
      <c r="S546" s="282"/>
      <c r="T546" s="28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84" t="s">
        <v>176</v>
      </c>
      <c r="AU546" s="284" t="s">
        <v>88</v>
      </c>
      <c r="AV546" s="13" t="s">
        <v>88</v>
      </c>
      <c r="AW546" s="13" t="s">
        <v>34</v>
      </c>
      <c r="AX546" s="13" t="s">
        <v>78</v>
      </c>
      <c r="AY546" s="284" t="s">
        <v>168</v>
      </c>
    </row>
    <row r="547" s="14" customFormat="1">
      <c r="A547" s="14"/>
      <c r="B547" s="285"/>
      <c r="C547" s="286"/>
      <c r="D547" s="275" t="s">
        <v>176</v>
      </c>
      <c r="E547" s="287" t="s">
        <v>1</v>
      </c>
      <c r="F547" s="288" t="s">
        <v>178</v>
      </c>
      <c r="G547" s="286"/>
      <c r="H547" s="289">
        <v>20.135999999999999</v>
      </c>
      <c r="I547" s="290"/>
      <c r="J547" s="286"/>
      <c r="K547" s="286"/>
      <c r="L547" s="291"/>
      <c r="M547" s="292"/>
      <c r="N547" s="293"/>
      <c r="O547" s="293"/>
      <c r="P547" s="293"/>
      <c r="Q547" s="293"/>
      <c r="R547" s="293"/>
      <c r="S547" s="293"/>
      <c r="T547" s="29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95" t="s">
        <v>176</v>
      </c>
      <c r="AU547" s="295" t="s">
        <v>88</v>
      </c>
      <c r="AV547" s="14" t="s">
        <v>174</v>
      </c>
      <c r="AW547" s="14" t="s">
        <v>34</v>
      </c>
      <c r="AX547" s="14" t="s">
        <v>86</v>
      </c>
      <c r="AY547" s="295" t="s">
        <v>168</v>
      </c>
    </row>
    <row r="548" s="2" customFormat="1" ht="21.75" customHeight="1">
      <c r="A548" s="39"/>
      <c r="B548" s="40"/>
      <c r="C548" s="259" t="s">
        <v>611</v>
      </c>
      <c r="D548" s="259" t="s">
        <v>170</v>
      </c>
      <c r="E548" s="260" t="s">
        <v>612</v>
      </c>
      <c r="F548" s="261" t="s">
        <v>613</v>
      </c>
      <c r="G548" s="262" t="s">
        <v>210</v>
      </c>
      <c r="H548" s="263">
        <v>93.712999999999994</v>
      </c>
      <c r="I548" s="264"/>
      <c r="J548" s="265">
        <f>ROUND(I548*H548,2)</f>
        <v>0</v>
      </c>
      <c r="K548" s="266"/>
      <c r="L548" s="45"/>
      <c r="M548" s="267" t="s">
        <v>1</v>
      </c>
      <c r="N548" s="268" t="s">
        <v>43</v>
      </c>
      <c r="O548" s="92"/>
      <c r="P548" s="269">
        <f>O548*H548</f>
        <v>0</v>
      </c>
      <c r="Q548" s="269">
        <v>0.02</v>
      </c>
      <c r="R548" s="269">
        <f>Q548*H548</f>
        <v>1.8742599999999998</v>
      </c>
      <c r="S548" s="269">
        <v>0</v>
      </c>
      <c r="T548" s="27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71" t="s">
        <v>174</v>
      </c>
      <c r="AT548" s="271" t="s">
        <v>170</v>
      </c>
      <c r="AU548" s="271" t="s">
        <v>88</v>
      </c>
      <c r="AY548" s="18" t="s">
        <v>168</v>
      </c>
      <c r="BE548" s="272">
        <f>IF(N548="základní",J548,0)</f>
        <v>0</v>
      </c>
      <c r="BF548" s="272">
        <f>IF(N548="snížená",J548,0)</f>
        <v>0</v>
      </c>
      <c r="BG548" s="272">
        <f>IF(N548="zákl. přenesená",J548,0)</f>
        <v>0</v>
      </c>
      <c r="BH548" s="272">
        <f>IF(N548="sníž. přenesená",J548,0)</f>
        <v>0</v>
      </c>
      <c r="BI548" s="272">
        <f>IF(N548="nulová",J548,0)</f>
        <v>0</v>
      </c>
      <c r="BJ548" s="18" t="s">
        <v>86</v>
      </c>
      <c r="BK548" s="272">
        <f>ROUND(I548*H548,2)</f>
        <v>0</v>
      </c>
      <c r="BL548" s="18" t="s">
        <v>174</v>
      </c>
      <c r="BM548" s="271" t="s">
        <v>614</v>
      </c>
    </row>
    <row r="549" s="13" customFormat="1">
      <c r="A549" s="13"/>
      <c r="B549" s="273"/>
      <c r="C549" s="274"/>
      <c r="D549" s="275" t="s">
        <v>176</v>
      </c>
      <c r="E549" s="276" t="s">
        <v>1</v>
      </c>
      <c r="F549" s="277" t="s">
        <v>615</v>
      </c>
      <c r="G549" s="274"/>
      <c r="H549" s="278">
        <v>93.712999999999994</v>
      </c>
      <c r="I549" s="279"/>
      <c r="J549" s="274"/>
      <c r="K549" s="274"/>
      <c r="L549" s="280"/>
      <c r="M549" s="281"/>
      <c r="N549" s="282"/>
      <c r="O549" s="282"/>
      <c r="P549" s="282"/>
      <c r="Q549" s="282"/>
      <c r="R549" s="282"/>
      <c r="S549" s="282"/>
      <c r="T549" s="28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84" t="s">
        <v>176</v>
      </c>
      <c r="AU549" s="284" t="s">
        <v>88</v>
      </c>
      <c r="AV549" s="13" t="s">
        <v>88</v>
      </c>
      <c r="AW549" s="13" t="s">
        <v>34</v>
      </c>
      <c r="AX549" s="13" t="s">
        <v>86</v>
      </c>
      <c r="AY549" s="284" t="s">
        <v>168</v>
      </c>
    </row>
    <row r="550" s="2" customFormat="1" ht="16.5" customHeight="1">
      <c r="A550" s="39"/>
      <c r="B550" s="40"/>
      <c r="C550" s="259" t="s">
        <v>616</v>
      </c>
      <c r="D550" s="259" t="s">
        <v>170</v>
      </c>
      <c r="E550" s="260" t="s">
        <v>617</v>
      </c>
      <c r="F550" s="261" t="s">
        <v>618</v>
      </c>
      <c r="G550" s="262" t="s">
        <v>173</v>
      </c>
      <c r="H550" s="263">
        <v>4.29</v>
      </c>
      <c r="I550" s="264"/>
      <c r="J550" s="265">
        <f>ROUND(I550*H550,2)</f>
        <v>0</v>
      </c>
      <c r="K550" s="266"/>
      <c r="L550" s="45"/>
      <c r="M550" s="267" t="s">
        <v>1</v>
      </c>
      <c r="N550" s="268" t="s">
        <v>43</v>
      </c>
      <c r="O550" s="92"/>
      <c r="P550" s="269">
        <f>O550*H550</f>
        <v>0</v>
      </c>
      <c r="Q550" s="269">
        <v>0.505</v>
      </c>
      <c r="R550" s="269">
        <f>Q550*H550</f>
        <v>2.1664500000000002</v>
      </c>
      <c r="S550" s="269">
        <v>0</v>
      </c>
      <c r="T550" s="27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71" t="s">
        <v>174</v>
      </c>
      <c r="AT550" s="271" t="s">
        <v>170</v>
      </c>
      <c r="AU550" s="271" t="s">
        <v>88</v>
      </c>
      <c r="AY550" s="18" t="s">
        <v>168</v>
      </c>
      <c r="BE550" s="272">
        <f>IF(N550="základní",J550,0)</f>
        <v>0</v>
      </c>
      <c r="BF550" s="272">
        <f>IF(N550="snížená",J550,0)</f>
        <v>0</v>
      </c>
      <c r="BG550" s="272">
        <f>IF(N550="zákl. přenesená",J550,0)</f>
        <v>0</v>
      </c>
      <c r="BH550" s="272">
        <f>IF(N550="sníž. přenesená",J550,0)</f>
        <v>0</v>
      </c>
      <c r="BI550" s="272">
        <f>IF(N550="nulová",J550,0)</f>
        <v>0</v>
      </c>
      <c r="BJ550" s="18" t="s">
        <v>86</v>
      </c>
      <c r="BK550" s="272">
        <f>ROUND(I550*H550,2)</f>
        <v>0</v>
      </c>
      <c r="BL550" s="18" t="s">
        <v>174</v>
      </c>
      <c r="BM550" s="271" t="s">
        <v>619</v>
      </c>
    </row>
    <row r="551" s="13" customFormat="1">
      <c r="A551" s="13"/>
      <c r="B551" s="273"/>
      <c r="C551" s="274"/>
      <c r="D551" s="275" t="s">
        <v>176</v>
      </c>
      <c r="E551" s="276" t="s">
        <v>1</v>
      </c>
      <c r="F551" s="277" t="s">
        <v>620</v>
      </c>
      <c r="G551" s="274"/>
      <c r="H551" s="278">
        <v>4.29</v>
      </c>
      <c r="I551" s="279"/>
      <c r="J551" s="274"/>
      <c r="K551" s="274"/>
      <c r="L551" s="280"/>
      <c r="M551" s="281"/>
      <c r="N551" s="282"/>
      <c r="O551" s="282"/>
      <c r="P551" s="282"/>
      <c r="Q551" s="282"/>
      <c r="R551" s="282"/>
      <c r="S551" s="282"/>
      <c r="T551" s="28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84" t="s">
        <v>176</v>
      </c>
      <c r="AU551" s="284" t="s">
        <v>88</v>
      </c>
      <c r="AV551" s="13" t="s">
        <v>88</v>
      </c>
      <c r="AW551" s="13" t="s">
        <v>34</v>
      </c>
      <c r="AX551" s="13" t="s">
        <v>86</v>
      </c>
      <c r="AY551" s="284" t="s">
        <v>168</v>
      </c>
    </row>
    <row r="552" s="2" customFormat="1" ht="16.5" customHeight="1">
      <c r="A552" s="39"/>
      <c r="B552" s="40"/>
      <c r="C552" s="259" t="s">
        <v>621</v>
      </c>
      <c r="D552" s="259" t="s">
        <v>170</v>
      </c>
      <c r="E552" s="260" t="s">
        <v>622</v>
      </c>
      <c r="F552" s="261" t="s">
        <v>623</v>
      </c>
      <c r="G552" s="262" t="s">
        <v>221</v>
      </c>
      <c r="H552" s="263">
        <v>1.8959999999999999</v>
      </c>
      <c r="I552" s="264"/>
      <c r="J552" s="265">
        <f>ROUND(I552*H552,2)</f>
        <v>0</v>
      </c>
      <c r="K552" s="266"/>
      <c r="L552" s="45"/>
      <c r="M552" s="267" t="s">
        <v>1</v>
      </c>
      <c r="N552" s="268" t="s">
        <v>43</v>
      </c>
      <c r="O552" s="92"/>
      <c r="P552" s="269">
        <f>O552*H552</f>
        <v>0</v>
      </c>
      <c r="Q552" s="269">
        <v>1.0525899999999999</v>
      </c>
      <c r="R552" s="269">
        <f>Q552*H552</f>
        <v>1.9957106399999998</v>
      </c>
      <c r="S552" s="269">
        <v>0</v>
      </c>
      <c r="T552" s="27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71" t="s">
        <v>174</v>
      </c>
      <c r="AT552" s="271" t="s">
        <v>170</v>
      </c>
      <c r="AU552" s="271" t="s">
        <v>88</v>
      </c>
      <c r="AY552" s="18" t="s">
        <v>168</v>
      </c>
      <c r="BE552" s="272">
        <f>IF(N552="základní",J552,0)</f>
        <v>0</v>
      </c>
      <c r="BF552" s="272">
        <f>IF(N552="snížená",J552,0)</f>
        <v>0</v>
      </c>
      <c r="BG552" s="272">
        <f>IF(N552="zákl. přenesená",J552,0)</f>
        <v>0</v>
      </c>
      <c r="BH552" s="272">
        <f>IF(N552="sníž. přenesená",J552,0)</f>
        <v>0</v>
      </c>
      <c r="BI552" s="272">
        <f>IF(N552="nulová",J552,0)</f>
        <v>0</v>
      </c>
      <c r="BJ552" s="18" t="s">
        <v>86</v>
      </c>
      <c r="BK552" s="272">
        <f>ROUND(I552*H552,2)</f>
        <v>0</v>
      </c>
      <c r="BL552" s="18" t="s">
        <v>174</v>
      </c>
      <c r="BM552" s="271" t="s">
        <v>624</v>
      </c>
    </row>
    <row r="553" s="13" customFormat="1">
      <c r="A553" s="13"/>
      <c r="B553" s="273"/>
      <c r="C553" s="274"/>
      <c r="D553" s="275" t="s">
        <v>176</v>
      </c>
      <c r="E553" s="276" t="s">
        <v>1</v>
      </c>
      <c r="F553" s="277" t="s">
        <v>625</v>
      </c>
      <c r="G553" s="274"/>
      <c r="H553" s="278">
        <v>1.7010000000000001</v>
      </c>
      <c r="I553" s="279"/>
      <c r="J553" s="274"/>
      <c r="K553" s="274"/>
      <c r="L553" s="280"/>
      <c r="M553" s="281"/>
      <c r="N553" s="282"/>
      <c r="O553" s="282"/>
      <c r="P553" s="282"/>
      <c r="Q553" s="282"/>
      <c r="R553" s="282"/>
      <c r="S553" s="282"/>
      <c r="T553" s="28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84" t="s">
        <v>176</v>
      </c>
      <c r="AU553" s="284" t="s">
        <v>88</v>
      </c>
      <c r="AV553" s="13" t="s">
        <v>88</v>
      </c>
      <c r="AW553" s="13" t="s">
        <v>34</v>
      </c>
      <c r="AX553" s="13" t="s">
        <v>78</v>
      </c>
      <c r="AY553" s="284" t="s">
        <v>168</v>
      </c>
    </row>
    <row r="554" s="13" customFormat="1">
      <c r="A554" s="13"/>
      <c r="B554" s="273"/>
      <c r="C554" s="274"/>
      <c r="D554" s="275" t="s">
        <v>176</v>
      </c>
      <c r="E554" s="276" t="s">
        <v>1</v>
      </c>
      <c r="F554" s="277" t="s">
        <v>626</v>
      </c>
      <c r="G554" s="274"/>
      <c r="H554" s="278">
        <v>0.19500000000000001</v>
      </c>
      <c r="I554" s="279"/>
      <c r="J554" s="274"/>
      <c r="K554" s="274"/>
      <c r="L554" s="280"/>
      <c r="M554" s="281"/>
      <c r="N554" s="282"/>
      <c r="O554" s="282"/>
      <c r="P554" s="282"/>
      <c r="Q554" s="282"/>
      <c r="R554" s="282"/>
      <c r="S554" s="282"/>
      <c r="T554" s="28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84" t="s">
        <v>176</v>
      </c>
      <c r="AU554" s="284" t="s">
        <v>88</v>
      </c>
      <c r="AV554" s="13" t="s">
        <v>88</v>
      </c>
      <c r="AW554" s="13" t="s">
        <v>34</v>
      </c>
      <c r="AX554" s="13" t="s">
        <v>78</v>
      </c>
      <c r="AY554" s="284" t="s">
        <v>168</v>
      </c>
    </row>
    <row r="555" s="14" customFormat="1">
      <c r="A555" s="14"/>
      <c r="B555" s="285"/>
      <c r="C555" s="286"/>
      <c r="D555" s="275" t="s">
        <v>176</v>
      </c>
      <c r="E555" s="287" t="s">
        <v>1</v>
      </c>
      <c r="F555" s="288" t="s">
        <v>178</v>
      </c>
      <c r="G555" s="286"/>
      <c r="H555" s="289">
        <v>1.8959999999999999</v>
      </c>
      <c r="I555" s="290"/>
      <c r="J555" s="286"/>
      <c r="K555" s="286"/>
      <c r="L555" s="291"/>
      <c r="M555" s="292"/>
      <c r="N555" s="293"/>
      <c r="O555" s="293"/>
      <c r="P555" s="293"/>
      <c r="Q555" s="293"/>
      <c r="R555" s="293"/>
      <c r="S555" s="293"/>
      <c r="T555" s="29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95" t="s">
        <v>176</v>
      </c>
      <c r="AU555" s="295" t="s">
        <v>88</v>
      </c>
      <c r="AV555" s="14" t="s">
        <v>174</v>
      </c>
      <c r="AW555" s="14" t="s">
        <v>34</v>
      </c>
      <c r="AX555" s="14" t="s">
        <v>86</v>
      </c>
      <c r="AY555" s="295" t="s">
        <v>168</v>
      </c>
    </row>
    <row r="556" s="12" customFormat="1" ht="22.8" customHeight="1">
      <c r="A556" s="12"/>
      <c r="B556" s="243"/>
      <c r="C556" s="244"/>
      <c r="D556" s="245" t="s">
        <v>77</v>
      </c>
      <c r="E556" s="257" t="s">
        <v>218</v>
      </c>
      <c r="F556" s="257" t="s">
        <v>627</v>
      </c>
      <c r="G556" s="244"/>
      <c r="H556" s="244"/>
      <c r="I556" s="247"/>
      <c r="J556" s="258">
        <f>BK556</f>
        <v>0</v>
      </c>
      <c r="K556" s="244"/>
      <c r="L556" s="249"/>
      <c r="M556" s="250"/>
      <c r="N556" s="251"/>
      <c r="O556" s="251"/>
      <c r="P556" s="252">
        <f>SUM(P557:P692)</f>
        <v>0</v>
      </c>
      <c r="Q556" s="251"/>
      <c r="R556" s="252">
        <f>SUM(R557:R692)</f>
        <v>0.00362</v>
      </c>
      <c r="S556" s="251"/>
      <c r="T556" s="253">
        <f>SUM(T557:T692)</f>
        <v>341.35210599999999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54" t="s">
        <v>86</v>
      </c>
      <c r="AT556" s="255" t="s">
        <v>77</v>
      </c>
      <c r="AU556" s="255" t="s">
        <v>86</v>
      </c>
      <c r="AY556" s="254" t="s">
        <v>168</v>
      </c>
      <c r="BK556" s="256">
        <f>SUM(BK557:BK692)</f>
        <v>0</v>
      </c>
    </row>
    <row r="557" s="2" customFormat="1" ht="21.75" customHeight="1">
      <c r="A557" s="39"/>
      <c r="B557" s="40"/>
      <c r="C557" s="259" t="s">
        <v>628</v>
      </c>
      <c r="D557" s="259" t="s">
        <v>170</v>
      </c>
      <c r="E557" s="260" t="s">
        <v>629</v>
      </c>
      <c r="F557" s="261" t="s">
        <v>630</v>
      </c>
      <c r="G557" s="262" t="s">
        <v>210</v>
      </c>
      <c r="H557" s="263">
        <v>1035.48</v>
      </c>
      <c r="I557" s="264"/>
      <c r="J557" s="265">
        <f>ROUND(I557*H557,2)</f>
        <v>0</v>
      </c>
      <c r="K557" s="266"/>
      <c r="L557" s="45"/>
      <c r="M557" s="267" t="s">
        <v>1</v>
      </c>
      <c r="N557" s="268" t="s">
        <v>43</v>
      </c>
      <c r="O557" s="92"/>
      <c r="P557" s="269">
        <f>O557*H557</f>
        <v>0</v>
      </c>
      <c r="Q557" s="269">
        <v>0</v>
      </c>
      <c r="R557" s="269">
        <f>Q557*H557</f>
        <v>0</v>
      </c>
      <c r="S557" s="269">
        <v>0</v>
      </c>
      <c r="T557" s="27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71" t="s">
        <v>174</v>
      </c>
      <c r="AT557" s="271" t="s">
        <v>170</v>
      </c>
      <c r="AU557" s="271" t="s">
        <v>88</v>
      </c>
      <c r="AY557" s="18" t="s">
        <v>168</v>
      </c>
      <c r="BE557" s="272">
        <f>IF(N557="základní",J557,0)</f>
        <v>0</v>
      </c>
      <c r="BF557" s="272">
        <f>IF(N557="snížená",J557,0)</f>
        <v>0</v>
      </c>
      <c r="BG557" s="272">
        <f>IF(N557="zákl. přenesená",J557,0)</f>
        <v>0</v>
      </c>
      <c r="BH557" s="272">
        <f>IF(N557="sníž. přenesená",J557,0)</f>
        <v>0</v>
      </c>
      <c r="BI557" s="272">
        <f>IF(N557="nulová",J557,0)</f>
        <v>0</v>
      </c>
      <c r="BJ557" s="18" t="s">
        <v>86</v>
      </c>
      <c r="BK557" s="272">
        <f>ROUND(I557*H557,2)</f>
        <v>0</v>
      </c>
      <c r="BL557" s="18" t="s">
        <v>174</v>
      </c>
      <c r="BM557" s="271" t="s">
        <v>631</v>
      </c>
    </row>
    <row r="558" s="13" customFormat="1">
      <c r="A558" s="13"/>
      <c r="B558" s="273"/>
      <c r="C558" s="274"/>
      <c r="D558" s="275" t="s">
        <v>176</v>
      </c>
      <c r="E558" s="276" t="s">
        <v>1</v>
      </c>
      <c r="F558" s="277" t="s">
        <v>632</v>
      </c>
      <c r="G558" s="274"/>
      <c r="H558" s="278">
        <v>942.12</v>
      </c>
      <c r="I558" s="279"/>
      <c r="J558" s="274"/>
      <c r="K558" s="274"/>
      <c r="L558" s="280"/>
      <c r="M558" s="281"/>
      <c r="N558" s="282"/>
      <c r="O558" s="282"/>
      <c r="P558" s="282"/>
      <c r="Q558" s="282"/>
      <c r="R558" s="282"/>
      <c r="S558" s="282"/>
      <c r="T558" s="28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84" t="s">
        <v>176</v>
      </c>
      <c r="AU558" s="284" t="s">
        <v>88</v>
      </c>
      <c r="AV558" s="13" t="s">
        <v>88</v>
      </c>
      <c r="AW558" s="13" t="s">
        <v>34</v>
      </c>
      <c r="AX558" s="13" t="s">
        <v>78</v>
      </c>
      <c r="AY558" s="284" t="s">
        <v>168</v>
      </c>
    </row>
    <row r="559" s="13" customFormat="1">
      <c r="A559" s="13"/>
      <c r="B559" s="273"/>
      <c r="C559" s="274"/>
      <c r="D559" s="275" t="s">
        <v>176</v>
      </c>
      <c r="E559" s="276" t="s">
        <v>1</v>
      </c>
      <c r="F559" s="277" t="s">
        <v>633</v>
      </c>
      <c r="G559" s="274"/>
      <c r="H559" s="278">
        <v>93.359999999999999</v>
      </c>
      <c r="I559" s="279"/>
      <c r="J559" s="274"/>
      <c r="K559" s="274"/>
      <c r="L559" s="280"/>
      <c r="M559" s="281"/>
      <c r="N559" s="282"/>
      <c r="O559" s="282"/>
      <c r="P559" s="282"/>
      <c r="Q559" s="282"/>
      <c r="R559" s="282"/>
      <c r="S559" s="282"/>
      <c r="T559" s="28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84" t="s">
        <v>176</v>
      </c>
      <c r="AU559" s="284" t="s">
        <v>88</v>
      </c>
      <c r="AV559" s="13" t="s">
        <v>88</v>
      </c>
      <c r="AW559" s="13" t="s">
        <v>34</v>
      </c>
      <c r="AX559" s="13" t="s">
        <v>78</v>
      </c>
      <c r="AY559" s="284" t="s">
        <v>168</v>
      </c>
    </row>
    <row r="560" s="14" customFormat="1">
      <c r="A560" s="14"/>
      <c r="B560" s="285"/>
      <c r="C560" s="286"/>
      <c r="D560" s="275" t="s">
        <v>176</v>
      </c>
      <c r="E560" s="287" t="s">
        <v>1</v>
      </c>
      <c r="F560" s="288" t="s">
        <v>178</v>
      </c>
      <c r="G560" s="286"/>
      <c r="H560" s="289">
        <v>1035.48</v>
      </c>
      <c r="I560" s="290"/>
      <c r="J560" s="286"/>
      <c r="K560" s="286"/>
      <c r="L560" s="291"/>
      <c r="M560" s="292"/>
      <c r="N560" s="293"/>
      <c r="O560" s="293"/>
      <c r="P560" s="293"/>
      <c r="Q560" s="293"/>
      <c r="R560" s="293"/>
      <c r="S560" s="293"/>
      <c r="T560" s="29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95" t="s">
        <v>176</v>
      </c>
      <c r="AU560" s="295" t="s">
        <v>88</v>
      </c>
      <c r="AV560" s="14" t="s">
        <v>174</v>
      </c>
      <c r="AW560" s="14" t="s">
        <v>34</v>
      </c>
      <c r="AX560" s="14" t="s">
        <v>86</v>
      </c>
      <c r="AY560" s="295" t="s">
        <v>168</v>
      </c>
    </row>
    <row r="561" s="2" customFormat="1" ht="21.75" customHeight="1">
      <c r="A561" s="39"/>
      <c r="B561" s="40"/>
      <c r="C561" s="259" t="s">
        <v>634</v>
      </c>
      <c r="D561" s="259" t="s">
        <v>170</v>
      </c>
      <c r="E561" s="260" t="s">
        <v>635</v>
      </c>
      <c r="F561" s="261" t="s">
        <v>636</v>
      </c>
      <c r="G561" s="262" t="s">
        <v>210</v>
      </c>
      <c r="H561" s="263">
        <v>93193.199999999997</v>
      </c>
      <c r="I561" s="264"/>
      <c r="J561" s="265">
        <f>ROUND(I561*H561,2)</f>
        <v>0</v>
      </c>
      <c r="K561" s="266"/>
      <c r="L561" s="45"/>
      <c r="M561" s="267" t="s">
        <v>1</v>
      </c>
      <c r="N561" s="268" t="s">
        <v>43</v>
      </c>
      <c r="O561" s="92"/>
      <c r="P561" s="269">
        <f>O561*H561</f>
        <v>0</v>
      </c>
      <c r="Q561" s="269">
        <v>0</v>
      </c>
      <c r="R561" s="269">
        <f>Q561*H561</f>
        <v>0</v>
      </c>
      <c r="S561" s="269">
        <v>0</v>
      </c>
      <c r="T561" s="27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71" t="s">
        <v>174</v>
      </c>
      <c r="AT561" s="271" t="s">
        <v>170</v>
      </c>
      <c r="AU561" s="271" t="s">
        <v>88</v>
      </c>
      <c r="AY561" s="18" t="s">
        <v>168</v>
      </c>
      <c r="BE561" s="272">
        <f>IF(N561="základní",J561,0)</f>
        <v>0</v>
      </c>
      <c r="BF561" s="272">
        <f>IF(N561="snížená",J561,0)</f>
        <v>0</v>
      </c>
      <c r="BG561" s="272">
        <f>IF(N561="zákl. přenesená",J561,0)</f>
        <v>0</v>
      </c>
      <c r="BH561" s="272">
        <f>IF(N561="sníž. přenesená",J561,0)</f>
        <v>0</v>
      </c>
      <c r="BI561" s="272">
        <f>IF(N561="nulová",J561,0)</f>
        <v>0</v>
      </c>
      <c r="BJ561" s="18" t="s">
        <v>86</v>
      </c>
      <c r="BK561" s="272">
        <f>ROUND(I561*H561,2)</f>
        <v>0</v>
      </c>
      <c r="BL561" s="18" t="s">
        <v>174</v>
      </c>
      <c r="BM561" s="271" t="s">
        <v>637</v>
      </c>
    </row>
    <row r="562" s="13" customFormat="1">
      <c r="A562" s="13"/>
      <c r="B562" s="273"/>
      <c r="C562" s="274"/>
      <c r="D562" s="275" t="s">
        <v>176</v>
      </c>
      <c r="E562" s="276" t="s">
        <v>1</v>
      </c>
      <c r="F562" s="277" t="s">
        <v>638</v>
      </c>
      <c r="G562" s="274"/>
      <c r="H562" s="278">
        <v>84790.800000000003</v>
      </c>
      <c r="I562" s="279"/>
      <c r="J562" s="274"/>
      <c r="K562" s="274"/>
      <c r="L562" s="280"/>
      <c r="M562" s="281"/>
      <c r="N562" s="282"/>
      <c r="O562" s="282"/>
      <c r="P562" s="282"/>
      <c r="Q562" s="282"/>
      <c r="R562" s="282"/>
      <c r="S562" s="282"/>
      <c r="T562" s="28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84" t="s">
        <v>176</v>
      </c>
      <c r="AU562" s="284" t="s">
        <v>88</v>
      </c>
      <c r="AV562" s="13" t="s">
        <v>88</v>
      </c>
      <c r="AW562" s="13" t="s">
        <v>34</v>
      </c>
      <c r="AX562" s="13" t="s">
        <v>78</v>
      </c>
      <c r="AY562" s="284" t="s">
        <v>168</v>
      </c>
    </row>
    <row r="563" s="13" customFormat="1">
      <c r="A563" s="13"/>
      <c r="B563" s="273"/>
      <c r="C563" s="274"/>
      <c r="D563" s="275" t="s">
        <v>176</v>
      </c>
      <c r="E563" s="276" t="s">
        <v>1</v>
      </c>
      <c r="F563" s="277" t="s">
        <v>639</v>
      </c>
      <c r="G563" s="274"/>
      <c r="H563" s="278">
        <v>8402.3999999999996</v>
      </c>
      <c r="I563" s="279"/>
      <c r="J563" s="274"/>
      <c r="K563" s="274"/>
      <c r="L563" s="280"/>
      <c r="M563" s="281"/>
      <c r="N563" s="282"/>
      <c r="O563" s="282"/>
      <c r="P563" s="282"/>
      <c r="Q563" s="282"/>
      <c r="R563" s="282"/>
      <c r="S563" s="282"/>
      <c r="T563" s="28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84" t="s">
        <v>176</v>
      </c>
      <c r="AU563" s="284" t="s">
        <v>88</v>
      </c>
      <c r="AV563" s="13" t="s">
        <v>88</v>
      </c>
      <c r="AW563" s="13" t="s">
        <v>34</v>
      </c>
      <c r="AX563" s="13" t="s">
        <v>78</v>
      </c>
      <c r="AY563" s="284" t="s">
        <v>168</v>
      </c>
    </row>
    <row r="564" s="14" customFormat="1">
      <c r="A564" s="14"/>
      <c r="B564" s="285"/>
      <c r="C564" s="286"/>
      <c r="D564" s="275" t="s">
        <v>176</v>
      </c>
      <c r="E564" s="287" t="s">
        <v>1</v>
      </c>
      <c r="F564" s="288" t="s">
        <v>178</v>
      </c>
      <c r="G564" s="286"/>
      <c r="H564" s="289">
        <v>93193.199999999997</v>
      </c>
      <c r="I564" s="290"/>
      <c r="J564" s="286"/>
      <c r="K564" s="286"/>
      <c r="L564" s="291"/>
      <c r="M564" s="292"/>
      <c r="N564" s="293"/>
      <c r="O564" s="293"/>
      <c r="P564" s="293"/>
      <c r="Q564" s="293"/>
      <c r="R564" s="293"/>
      <c r="S564" s="293"/>
      <c r="T564" s="29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95" t="s">
        <v>176</v>
      </c>
      <c r="AU564" s="295" t="s">
        <v>88</v>
      </c>
      <c r="AV564" s="14" t="s">
        <v>174</v>
      </c>
      <c r="AW564" s="14" t="s">
        <v>34</v>
      </c>
      <c r="AX564" s="14" t="s">
        <v>86</v>
      </c>
      <c r="AY564" s="295" t="s">
        <v>168</v>
      </c>
    </row>
    <row r="565" s="2" customFormat="1" ht="21.75" customHeight="1">
      <c r="A565" s="39"/>
      <c r="B565" s="40"/>
      <c r="C565" s="259" t="s">
        <v>640</v>
      </c>
      <c r="D565" s="259" t="s">
        <v>170</v>
      </c>
      <c r="E565" s="260" t="s">
        <v>641</v>
      </c>
      <c r="F565" s="261" t="s">
        <v>642</v>
      </c>
      <c r="G565" s="262" t="s">
        <v>210</v>
      </c>
      <c r="H565" s="263">
        <v>1035.48</v>
      </c>
      <c r="I565" s="264"/>
      <c r="J565" s="265">
        <f>ROUND(I565*H565,2)</f>
        <v>0</v>
      </c>
      <c r="K565" s="266"/>
      <c r="L565" s="45"/>
      <c r="M565" s="267" t="s">
        <v>1</v>
      </c>
      <c r="N565" s="268" t="s">
        <v>43</v>
      </c>
      <c r="O565" s="92"/>
      <c r="P565" s="269">
        <f>O565*H565</f>
        <v>0</v>
      </c>
      <c r="Q565" s="269">
        <v>0</v>
      </c>
      <c r="R565" s="269">
        <f>Q565*H565</f>
        <v>0</v>
      </c>
      <c r="S565" s="269">
        <v>0</v>
      </c>
      <c r="T565" s="27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71" t="s">
        <v>174</v>
      </c>
      <c r="AT565" s="271" t="s">
        <v>170</v>
      </c>
      <c r="AU565" s="271" t="s">
        <v>88</v>
      </c>
      <c r="AY565" s="18" t="s">
        <v>168</v>
      </c>
      <c r="BE565" s="272">
        <f>IF(N565="základní",J565,0)</f>
        <v>0</v>
      </c>
      <c r="BF565" s="272">
        <f>IF(N565="snížená",J565,0)</f>
        <v>0</v>
      </c>
      <c r="BG565" s="272">
        <f>IF(N565="zákl. přenesená",J565,0)</f>
        <v>0</v>
      </c>
      <c r="BH565" s="272">
        <f>IF(N565="sníž. přenesená",J565,0)</f>
        <v>0</v>
      </c>
      <c r="BI565" s="272">
        <f>IF(N565="nulová",J565,0)</f>
        <v>0</v>
      </c>
      <c r="BJ565" s="18" t="s">
        <v>86</v>
      </c>
      <c r="BK565" s="272">
        <f>ROUND(I565*H565,2)</f>
        <v>0</v>
      </c>
      <c r="BL565" s="18" t="s">
        <v>174</v>
      </c>
      <c r="BM565" s="271" t="s">
        <v>643</v>
      </c>
    </row>
    <row r="566" s="13" customFormat="1">
      <c r="A566" s="13"/>
      <c r="B566" s="273"/>
      <c r="C566" s="274"/>
      <c r="D566" s="275" t="s">
        <v>176</v>
      </c>
      <c r="E566" s="276" t="s">
        <v>1</v>
      </c>
      <c r="F566" s="277" t="s">
        <v>644</v>
      </c>
      <c r="G566" s="274"/>
      <c r="H566" s="278">
        <v>942.12</v>
      </c>
      <c r="I566" s="279"/>
      <c r="J566" s="274"/>
      <c r="K566" s="274"/>
      <c r="L566" s="280"/>
      <c r="M566" s="281"/>
      <c r="N566" s="282"/>
      <c r="O566" s="282"/>
      <c r="P566" s="282"/>
      <c r="Q566" s="282"/>
      <c r="R566" s="282"/>
      <c r="S566" s="282"/>
      <c r="T566" s="28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84" t="s">
        <v>176</v>
      </c>
      <c r="AU566" s="284" t="s">
        <v>88</v>
      </c>
      <c r="AV566" s="13" t="s">
        <v>88</v>
      </c>
      <c r="AW566" s="13" t="s">
        <v>34</v>
      </c>
      <c r="AX566" s="13" t="s">
        <v>78</v>
      </c>
      <c r="AY566" s="284" t="s">
        <v>168</v>
      </c>
    </row>
    <row r="567" s="13" customFormat="1">
      <c r="A567" s="13"/>
      <c r="B567" s="273"/>
      <c r="C567" s="274"/>
      <c r="D567" s="275" t="s">
        <v>176</v>
      </c>
      <c r="E567" s="276" t="s">
        <v>1</v>
      </c>
      <c r="F567" s="277" t="s">
        <v>633</v>
      </c>
      <c r="G567" s="274"/>
      <c r="H567" s="278">
        <v>93.359999999999999</v>
      </c>
      <c r="I567" s="279"/>
      <c r="J567" s="274"/>
      <c r="K567" s="274"/>
      <c r="L567" s="280"/>
      <c r="M567" s="281"/>
      <c r="N567" s="282"/>
      <c r="O567" s="282"/>
      <c r="P567" s="282"/>
      <c r="Q567" s="282"/>
      <c r="R567" s="282"/>
      <c r="S567" s="282"/>
      <c r="T567" s="28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84" t="s">
        <v>176</v>
      </c>
      <c r="AU567" s="284" t="s">
        <v>88</v>
      </c>
      <c r="AV567" s="13" t="s">
        <v>88</v>
      </c>
      <c r="AW567" s="13" t="s">
        <v>34</v>
      </c>
      <c r="AX567" s="13" t="s">
        <v>78</v>
      </c>
      <c r="AY567" s="284" t="s">
        <v>168</v>
      </c>
    </row>
    <row r="568" s="14" customFormat="1">
      <c r="A568" s="14"/>
      <c r="B568" s="285"/>
      <c r="C568" s="286"/>
      <c r="D568" s="275" t="s">
        <v>176</v>
      </c>
      <c r="E568" s="287" t="s">
        <v>1</v>
      </c>
      <c r="F568" s="288" t="s">
        <v>178</v>
      </c>
      <c r="G568" s="286"/>
      <c r="H568" s="289">
        <v>1035.48</v>
      </c>
      <c r="I568" s="290"/>
      <c r="J568" s="286"/>
      <c r="K568" s="286"/>
      <c r="L568" s="291"/>
      <c r="M568" s="292"/>
      <c r="N568" s="293"/>
      <c r="O568" s="293"/>
      <c r="P568" s="293"/>
      <c r="Q568" s="293"/>
      <c r="R568" s="293"/>
      <c r="S568" s="293"/>
      <c r="T568" s="29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95" t="s">
        <v>176</v>
      </c>
      <c r="AU568" s="295" t="s">
        <v>88</v>
      </c>
      <c r="AV568" s="14" t="s">
        <v>174</v>
      </c>
      <c r="AW568" s="14" t="s">
        <v>34</v>
      </c>
      <c r="AX568" s="14" t="s">
        <v>86</v>
      </c>
      <c r="AY568" s="295" t="s">
        <v>168</v>
      </c>
    </row>
    <row r="569" s="2" customFormat="1" ht="16.5" customHeight="1">
      <c r="A569" s="39"/>
      <c r="B569" s="40"/>
      <c r="C569" s="259" t="s">
        <v>645</v>
      </c>
      <c r="D569" s="259" t="s">
        <v>170</v>
      </c>
      <c r="E569" s="260" t="s">
        <v>646</v>
      </c>
      <c r="F569" s="261" t="s">
        <v>647</v>
      </c>
      <c r="G569" s="262" t="s">
        <v>648</v>
      </c>
      <c r="H569" s="263">
        <v>1</v>
      </c>
      <c r="I569" s="264"/>
      <c r="J569" s="265">
        <f>ROUND(I569*H569,2)</f>
        <v>0</v>
      </c>
      <c r="K569" s="266"/>
      <c r="L569" s="45"/>
      <c r="M569" s="267" t="s">
        <v>1</v>
      </c>
      <c r="N569" s="268" t="s">
        <v>43</v>
      </c>
      <c r="O569" s="92"/>
      <c r="P569" s="269">
        <f>O569*H569</f>
        <v>0</v>
      </c>
      <c r="Q569" s="269">
        <v>0</v>
      </c>
      <c r="R569" s="269">
        <f>Q569*H569</f>
        <v>0</v>
      </c>
      <c r="S569" s="269">
        <v>0</v>
      </c>
      <c r="T569" s="27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71" t="s">
        <v>174</v>
      </c>
      <c r="AT569" s="271" t="s">
        <v>170</v>
      </c>
      <c r="AU569" s="271" t="s">
        <v>88</v>
      </c>
      <c r="AY569" s="18" t="s">
        <v>168</v>
      </c>
      <c r="BE569" s="272">
        <f>IF(N569="základní",J569,0)</f>
        <v>0</v>
      </c>
      <c r="BF569" s="272">
        <f>IF(N569="snížená",J569,0)</f>
        <v>0</v>
      </c>
      <c r="BG569" s="272">
        <f>IF(N569="zákl. přenesená",J569,0)</f>
        <v>0</v>
      </c>
      <c r="BH569" s="272">
        <f>IF(N569="sníž. přenesená",J569,0)</f>
        <v>0</v>
      </c>
      <c r="BI569" s="272">
        <f>IF(N569="nulová",J569,0)</f>
        <v>0</v>
      </c>
      <c r="BJ569" s="18" t="s">
        <v>86</v>
      </c>
      <c r="BK569" s="272">
        <f>ROUND(I569*H569,2)</f>
        <v>0</v>
      </c>
      <c r="BL569" s="18" t="s">
        <v>174</v>
      </c>
      <c r="BM569" s="271" t="s">
        <v>649</v>
      </c>
    </row>
    <row r="570" s="2" customFormat="1" ht="16.5" customHeight="1">
      <c r="A570" s="39"/>
      <c r="B570" s="40"/>
      <c r="C570" s="259" t="s">
        <v>650</v>
      </c>
      <c r="D570" s="259" t="s">
        <v>170</v>
      </c>
      <c r="E570" s="260" t="s">
        <v>651</v>
      </c>
      <c r="F570" s="261" t="s">
        <v>652</v>
      </c>
      <c r="G570" s="262" t="s">
        <v>648</v>
      </c>
      <c r="H570" s="263">
        <v>2</v>
      </c>
      <c r="I570" s="264"/>
      <c r="J570" s="265">
        <f>ROUND(I570*H570,2)</f>
        <v>0</v>
      </c>
      <c r="K570" s="266"/>
      <c r="L570" s="45"/>
      <c r="M570" s="267" t="s">
        <v>1</v>
      </c>
      <c r="N570" s="268" t="s">
        <v>43</v>
      </c>
      <c r="O570" s="92"/>
      <c r="P570" s="269">
        <f>O570*H570</f>
        <v>0</v>
      </c>
      <c r="Q570" s="269">
        <v>0</v>
      </c>
      <c r="R570" s="269">
        <f>Q570*H570</f>
        <v>0</v>
      </c>
      <c r="S570" s="269">
        <v>0</v>
      </c>
      <c r="T570" s="27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71" t="s">
        <v>174</v>
      </c>
      <c r="AT570" s="271" t="s">
        <v>170</v>
      </c>
      <c r="AU570" s="271" t="s">
        <v>88</v>
      </c>
      <c r="AY570" s="18" t="s">
        <v>168</v>
      </c>
      <c r="BE570" s="272">
        <f>IF(N570="základní",J570,0)</f>
        <v>0</v>
      </c>
      <c r="BF570" s="272">
        <f>IF(N570="snížená",J570,0)</f>
        <v>0</v>
      </c>
      <c r="BG570" s="272">
        <f>IF(N570="zákl. přenesená",J570,0)</f>
        <v>0</v>
      </c>
      <c r="BH570" s="272">
        <f>IF(N570="sníž. přenesená",J570,0)</f>
        <v>0</v>
      </c>
      <c r="BI570" s="272">
        <f>IF(N570="nulová",J570,0)</f>
        <v>0</v>
      </c>
      <c r="BJ570" s="18" t="s">
        <v>86</v>
      </c>
      <c r="BK570" s="272">
        <f>ROUND(I570*H570,2)</f>
        <v>0</v>
      </c>
      <c r="BL570" s="18" t="s">
        <v>174</v>
      </c>
      <c r="BM570" s="271" t="s">
        <v>653</v>
      </c>
    </row>
    <row r="571" s="2" customFormat="1" ht="16.5" customHeight="1">
      <c r="A571" s="39"/>
      <c r="B571" s="40"/>
      <c r="C571" s="259" t="s">
        <v>654</v>
      </c>
      <c r="D571" s="259" t="s">
        <v>170</v>
      </c>
      <c r="E571" s="260" t="s">
        <v>655</v>
      </c>
      <c r="F571" s="261" t="s">
        <v>656</v>
      </c>
      <c r="G571" s="262" t="s">
        <v>648</v>
      </c>
      <c r="H571" s="263">
        <v>3</v>
      </c>
      <c r="I571" s="264"/>
      <c r="J571" s="265">
        <f>ROUND(I571*H571,2)</f>
        <v>0</v>
      </c>
      <c r="K571" s="266"/>
      <c r="L571" s="45"/>
      <c r="M571" s="267" t="s">
        <v>1</v>
      </c>
      <c r="N571" s="268" t="s">
        <v>43</v>
      </c>
      <c r="O571" s="92"/>
      <c r="P571" s="269">
        <f>O571*H571</f>
        <v>0</v>
      </c>
      <c r="Q571" s="269">
        <v>0</v>
      </c>
      <c r="R571" s="269">
        <f>Q571*H571</f>
        <v>0</v>
      </c>
      <c r="S571" s="269">
        <v>0</v>
      </c>
      <c r="T571" s="27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71" t="s">
        <v>174</v>
      </c>
      <c r="AT571" s="271" t="s">
        <v>170</v>
      </c>
      <c r="AU571" s="271" t="s">
        <v>88</v>
      </c>
      <c r="AY571" s="18" t="s">
        <v>168</v>
      </c>
      <c r="BE571" s="272">
        <f>IF(N571="základní",J571,0)</f>
        <v>0</v>
      </c>
      <c r="BF571" s="272">
        <f>IF(N571="snížená",J571,0)</f>
        <v>0</v>
      </c>
      <c r="BG571" s="272">
        <f>IF(N571="zákl. přenesená",J571,0)</f>
        <v>0</v>
      </c>
      <c r="BH571" s="272">
        <f>IF(N571="sníž. přenesená",J571,0)</f>
        <v>0</v>
      </c>
      <c r="BI571" s="272">
        <f>IF(N571="nulová",J571,0)</f>
        <v>0</v>
      </c>
      <c r="BJ571" s="18" t="s">
        <v>86</v>
      </c>
      <c r="BK571" s="272">
        <f>ROUND(I571*H571,2)</f>
        <v>0</v>
      </c>
      <c r="BL571" s="18" t="s">
        <v>174</v>
      </c>
      <c r="BM571" s="271" t="s">
        <v>657</v>
      </c>
    </row>
    <row r="572" s="2" customFormat="1" ht="16.5" customHeight="1">
      <c r="A572" s="39"/>
      <c r="B572" s="40"/>
      <c r="C572" s="259" t="s">
        <v>658</v>
      </c>
      <c r="D572" s="259" t="s">
        <v>170</v>
      </c>
      <c r="E572" s="260" t="s">
        <v>659</v>
      </c>
      <c r="F572" s="261" t="s">
        <v>660</v>
      </c>
      <c r="G572" s="262" t="s">
        <v>648</v>
      </c>
      <c r="H572" s="263">
        <v>2</v>
      </c>
      <c r="I572" s="264"/>
      <c r="J572" s="265">
        <f>ROUND(I572*H572,2)</f>
        <v>0</v>
      </c>
      <c r="K572" s="266"/>
      <c r="L572" s="45"/>
      <c r="M572" s="267" t="s">
        <v>1</v>
      </c>
      <c r="N572" s="268" t="s">
        <v>43</v>
      </c>
      <c r="O572" s="92"/>
      <c r="P572" s="269">
        <f>O572*H572</f>
        <v>0</v>
      </c>
      <c r="Q572" s="269">
        <v>0</v>
      </c>
      <c r="R572" s="269">
        <f>Q572*H572</f>
        <v>0</v>
      </c>
      <c r="S572" s="269">
        <v>0</v>
      </c>
      <c r="T572" s="27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71" t="s">
        <v>174</v>
      </c>
      <c r="AT572" s="271" t="s">
        <v>170</v>
      </c>
      <c r="AU572" s="271" t="s">
        <v>88</v>
      </c>
      <c r="AY572" s="18" t="s">
        <v>168</v>
      </c>
      <c r="BE572" s="272">
        <f>IF(N572="základní",J572,0)</f>
        <v>0</v>
      </c>
      <c r="BF572" s="272">
        <f>IF(N572="snížená",J572,0)</f>
        <v>0</v>
      </c>
      <c r="BG572" s="272">
        <f>IF(N572="zákl. přenesená",J572,0)</f>
        <v>0</v>
      </c>
      <c r="BH572" s="272">
        <f>IF(N572="sníž. přenesená",J572,0)</f>
        <v>0</v>
      </c>
      <c r="BI572" s="272">
        <f>IF(N572="nulová",J572,0)</f>
        <v>0</v>
      </c>
      <c r="BJ572" s="18" t="s">
        <v>86</v>
      </c>
      <c r="BK572" s="272">
        <f>ROUND(I572*H572,2)</f>
        <v>0</v>
      </c>
      <c r="BL572" s="18" t="s">
        <v>174</v>
      </c>
      <c r="BM572" s="271" t="s">
        <v>661</v>
      </c>
    </row>
    <row r="573" s="2" customFormat="1" ht="16.5" customHeight="1">
      <c r="A573" s="39"/>
      <c r="B573" s="40"/>
      <c r="C573" s="259" t="s">
        <v>662</v>
      </c>
      <c r="D573" s="259" t="s">
        <v>170</v>
      </c>
      <c r="E573" s="260" t="s">
        <v>663</v>
      </c>
      <c r="F573" s="261" t="s">
        <v>664</v>
      </c>
      <c r="G573" s="262" t="s">
        <v>648</v>
      </c>
      <c r="H573" s="263">
        <v>1</v>
      </c>
      <c r="I573" s="264"/>
      <c r="J573" s="265">
        <f>ROUND(I573*H573,2)</f>
        <v>0</v>
      </c>
      <c r="K573" s="266"/>
      <c r="L573" s="45"/>
      <c r="M573" s="267" t="s">
        <v>1</v>
      </c>
      <c r="N573" s="268" t="s">
        <v>43</v>
      </c>
      <c r="O573" s="92"/>
      <c r="P573" s="269">
        <f>O573*H573</f>
        <v>0</v>
      </c>
      <c r="Q573" s="269">
        <v>0</v>
      </c>
      <c r="R573" s="269">
        <f>Q573*H573</f>
        <v>0</v>
      </c>
      <c r="S573" s="269">
        <v>0</v>
      </c>
      <c r="T573" s="27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71" t="s">
        <v>174</v>
      </c>
      <c r="AT573" s="271" t="s">
        <v>170</v>
      </c>
      <c r="AU573" s="271" t="s">
        <v>88</v>
      </c>
      <c r="AY573" s="18" t="s">
        <v>168</v>
      </c>
      <c r="BE573" s="272">
        <f>IF(N573="základní",J573,0)</f>
        <v>0</v>
      </c>
      <c r="BF573" s="272">
        <f>IF(N573="snížená",J573,0)</f>
        <v>0</v>
      </c>
      <c r="BG573" s="272">
        <f>IF(N573="zákl. přenesená",J573,0)</f>
        <v>0</v>
      </c>
      <c r="BH573" s="272">
        <f>IF(N573="sníž. přenesená",J573,0)</f>
        <v>0</v>
      </c>
      <c r="BI573" s="272">
        <f>IF(N573="nulová",J573,0)</f>
        <v>0</v>
      </c>
      <c r="BJ573" s="18" t="s">
        <v>86</v>
      </c>
      <c r="BK573" s="272">
        <f>ROUND(I573*H573,2)</f>
        <v>0</v>
      </c>
      <c r="BL573" s="18" t="s">
        <v>174</v>
      </c>
      <c r="BM573" s="271" t="s">
        <v>665</v>
      </c>
    </row>
    <row r="574" s="2" customFormat="1" ht="16.5" customHeight="1">
      <c r="A574" s="39"/>
      <c r="B574" s="40"/>
      <c r="C574" s="259" t="s">
        <v>666</v>
      </c>
      <c r="D574" s="259" t="s">
        <v>170</v>
      </c>
      <c r="E574" s="260" t="s">
        <v>667</v>
      </c>
      <c r="F574" s="261" t="s">
        <v>668</v>
      </c>
      <c r="G574" s="262" t="s">
        <v>210</v>
      </c>
      <c r="H574" s="263">
        <v>35.835000000000001</v>
      </c>
      <c r="I574" s="264"/>
      <c r="J574" s="265">
        <f>ROUND(I574*H574,2)</f>
        <v>0</v>
      </c>
      <c r="K574" s="266"/>
      <c r="L574" s="45"/>
      <c r="M574" s="267" t="s">
        <v>1</v>
      </c>
      <c r="N574" s="268" t="s">
        <v>43</v>
      </c>
      <c r="O574" s="92"/>
      <c r="P574" s="269">
        <f>O574*H574</f>
        <v>0</v>
      </c>
      <c r="Q574" s="269">
        <v>0</v>
      </c>
      <c r="R574" s="269">
        <f>Q574*H574</f>
        <v>0</v>
      </c>
      <c r="S574" s="269">
        <v>0.13100000000000001</v>
      </c>
      <c r="T574" s="270">
        <f>S574*H574</f>
        <v>4.6943850000000005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71" t="s">
        <v>174</v>
      </c>
      <c r="AT574" s="271" t="s">
        <v>170</v>
      </c>
      <c r="AU574" s="271" t="s">
        <v>88</v>
      </c>
      <c r="AY574" s="18" t="s">
        <v>168</v>
      </c>
      <c r="BE574" s="272">
        <f>IF(N574="základní",J574,0)</f>
        <v>0</v>
      </c>
      <c r="BF574" s="272">
        <f>IF(N574="snížená",J574,0)</f>
        <v>0</v>
      </c>
      <c r="BG574" s="272">
        <f>IF(N574="zákl. přenesená",J574,0)</f>
        <v>0</v>
      </c>
      <c r="BH574" s="272">
        <f>IF(N574="sníž. přenesená",J574,0)</f>
        <v>0</v>
      </c>
      <c r="BI574" s="272">
        <f>IF(N574="nulová",J574,0)</f>
        <v>0</v>
      </c>
      <c r="BJ574" s="18" t="s">
        <v>86</v>
      </c>
      <c r="BK574" s="272">
        <f>ROUND(I574*H574,2)</f>
        <v>0</v>
      </c>
      <c r="BL574" s="18" t="s">
        <v>174</v>
      </c>
      <c r="BM574" s="271" t="s">
        <v>669</v>
      </c>
    </row>
    <row r="575" s="13" customFormat="1">
      <c r="A575" s="13"/>
      <c r="B575" s="273"/>
      <c r="C575" s="274"/>
      <c r="D575" s="275" t="s">
        <v>176</v>
      </c>
      <c r="E575" s="276" t="s">
        <v>1</v>
      </c>
      <c r="F575" s="277" t="s">
        <v>670</v>
      </c>
      <c r="G575" s="274"/>
      <c r="H575" s="278">
        <v>27.524999999999999</v>
      </c>
      <c r="I575" s="279"/>
      <c r="J575" s="274"/>
      <c r="K575" s="274"/>
      <c r="L575" s="280"/>
      <c r="M575" s="281"/>
      <c r="N575" s="282"/>
      <c r="O575" s="282"/>
      <c r="P575" s="282"/>
      <c r="Q575" s="282"/>
      <c r="R575" s="282"/>
      <c r="S575" s="282"/>
      <c r="T575" s="28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84" t="s">
        <v>176</v>
      </c>
      <c r="AU575" s="284" t="s">
        <v>88</v>
      </c>
      <c r="AV575" s="13" t="s">
        <v>88</v>
      </c>
      <c r="AW575" s="13" t="s">
        <v>34</v>
      </c>
      <c r="AX575" s="13" t="s">
        <v>78</v>
      </c>
      <c r="AY575" s="284" t="s">
        <v>168</v>
      </c>
    </row>
    <row r="576" s="13" customFormat="1">
      <c r="A576" s="13"/>
      <c r="B576" s="273"/>
      <c r="C576" s="274"/>
      <c r="D576" s="275" t="s">
        <v>176</v>
      </c>
      <c r="E576" s="276" t="s">
        <v>1</v>
      </c>
      <c r="F576" s="277" t="s">
        <v>671</v>
      </c>
      <c r="G576" s="274"/>
      <c r="H576" s="278">
        <v>2.3100000000000001</v>
      </c>
      <c r="I576" s="279"/>
      <c r="J576" s="274"/>
      <c r="K576" s="274"/>
      <c r="L576" s="280"/>
      <c r="M576" s="281"/>
      <c r="N576" s="282"/>
      <c r="O576" s="282"/>
      <c r="P576" s="282"/>
      <c r="Q576" s="282"/>
      <c r="R576" s="282"/>
      <c r="S576" s="282"/>
      <c r="T576" s="28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84" t="s">
        <v>176</v>
      </c>
      <c r="AU576" s="284" t="s">
        <v>88</v>
      </c>
      <c r="AV576" s="13" t="s">
        <v>88</v>
      </c>
      <c r="AW576" s="13" t="s">
        <v>34</v>
      </c>
      <c r="AX576" s="13" t="s">
        <v>78</v>
      </c>
      <c r="AY576" s="284" t="s">
        <v>168</v>
      </c>
    </row>
    <row r="577" s="13" customFormat="1">
      <c r="A577" s="13"/>
      <c r="B577" s="273"/>
      <c r="C577" s="274"/>
      <c r="D577" s="275" t="s">
        <v>176</v>
      </c>
      <c r="E577" s="276" t="s">
        <v>1</v>
      </c>
      <c r="F577" s="277" t="s">
        <v>672</v>
      </c>
      <c r="G577" s="274"/>
      <c r="H577" s="278">
        <v>6</v>
      </c>
      <c r="I577" s="279"/>
      <c r="J577" s="274"/>
      <c r="K577" s="274"/>
      <c r="L577" s="280"/>
      <c r="M577" s="281"/>
      <c r="N577" s="282"/>
      <c r="O577" s="282"/>
      <c r="P577" s="282"/>
      <c r="Q577" s="282"/>
      <c r="R577" s="282"/>
      <c r="S577" s="282"/>
      <c r="T577" s="28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84" t="s">
        <v>176</v>
      </c>
      <c r="AU577" s="284" t="s">
        <v>88</v>
      </c>
      <c r="AV577" s="13" t="s">
        <v>88</v>
      </c>
      <c r="AW577" s="13" t="s">
        <v>34</v>
      </c>
      <c r="AX577" s="13" t="s">
        <v>78</v>
      </c>
      <c r="AY577" s="284" t="s">
        <v>168</v>
      </c>
    </row>
    <row r="578" s="14" customFormat="1">
      <c r="A578" s="14"/>
      <c r="B578" s="285"/>
      <c r="C578" s="286"/>
      <c r="D578" s="275" t="s">
        <v>176</v>
      </c>
      <c r="E578" s="287" t="s">
        <v>1</v>
      </c>
      <c r="F578" s="288" t="s">
        <v>178</v>
      </c>
      <c r="G578" s="286"/>
      <c r="H578" s="289">
        <v>35.835000000000001</v>
      </c>
      <c r="I578" s="290"/>
      <c r="J578" s="286"/>
      <c r="K578" s="286"/>
      <c r="L578" s="291"/>
      <c r="M578" s="292"/>
      <c r="N578" s="293"/>
      <c r="O578" s="293"/>
      <c r="P578" s="293"/>
      <c r="Q578" s="293"/>
      <c r="R578" s="293"/>
      <c r="S578" s="293"/>
      <c r="T578" s="29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95" t="s">
        <v>176</v>
      </c>
      <c r="AU578" s="295" t="s">
        <v>88</v>
      </c>
      <c r="AV578" s="14" t="s">
        <v>174</v>
      </c>
      <c r="AW578" s="14" t="s">
        <v>34</v>
      </c>
      <c r="AX578" s="14" t="s">
        <v>86</v>
      </c>
      <c r="AY578" s="295" t="s">
        <v>168</v>
      </c>
    </row>
    <row r="579" s="2" customFormat="1" ht="16.5" customHeight="1">
      <c r="A579" s="39"/>
      <c r="B579" s="40"/>
      <c r="C579" s="259" t="s">
        <v>673</v>
      </c>
      <c r="D579" s="259" t="s">
        <v>170</v>
      </c>
      <c r="E579" s="260" t="s">
        <v>674</v>
      </c>
      <c r="F579" s="261" t="s">
        <v>675</v>
      </c>
      <c r="G579" s="262" t="s">
        <v>210</v>
      </c>
      <c r="H579" s="263">
        <v>7.7699999999999996</v>
      </c>
      <c r="I579" s="264"/>
      <c r="J579" s="265">
        <f>ROUND(I579*H579,2)</f>
        <v>0</v>
      </c>
      <c r="K579" s="266"/>
      <c r="L579" s="45"/>
      <c r="M579" s="267" t="s">
        <v>1</v>
      </c>
      <c r="N579" s="268" t="s">
        <v>43</v>
      </c>
      <c r="O579" s="92"/>
      <c r="P579" s="269">
        <f>O579*H579</f>
        <v>0</v>
      </c>
      <c r="Q579" s="269">
        <v>0</v>
      </c>
      <c r="R579" s="269">
        <f>Q579*H579</f>
        <v>0</v>
      </c>
      <c r="S579" s="269">
        <v>0.26100000000000001</v>
      </c>
      <c r="T579" s="270">
        <f>S579*H579</f>
        <v>2.0279699999999998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71" t="s">
        <v>174</v>
      </c>
      <c r="AT579" s="271" t="s">
        <v>170</v>
      </c>
      <c r="AU579" s="271" t="s">
        <v>88</v>
      </c>
      <c r="AY579" s="18" t="s">
        <v>168</v>
      </c>
      <c r="BE579" s="272">
        <f>IF(N579="základní",J579,0)</f>
        <v>0</v>
      </c>
      <c r="BF579" s="272">
        <f>IF(N579="snížená",J579,0)</f>
        <v>0</v>
      </c>
      <c r="BG579" s="272">
        <f>IF(N579="zákl. přenesená",J579,0)</f>
        <v>0</v>
      </c>
      <c r="BH579" s="272">
        <f>IF(N579="sníž. přenesená",J579,0)</f>
        <v>0</v>
      </c>
      <c r="BI579" s="272">
        <f>IF(N579="nulová",J579,0)</f>
        <v>0</v>
      </c>
      <c r="BJ579" s="18" t="s">
        <v>86</v>
      </c>
      <c r="BK579" s="272">
        <f>ROUND(I579*H579,2)</f>
        <v>0</v>
      </c>
      <c r="BL579" s="18" t="s">
        <v>174</v>
      </c>
      <c r="BM579" s="271" t="s">
        <v>676</v>
      </c>
    </row>
    <row r="580" s="13" customFormat="1">
      <c r="A580" s="13"/>
      <c r="B580" s="273"/>
      <c r="C580" s="274"/>
      <c r="D580" s="275" t="s">
        <v>176</v>
      </c>
      <c r="E580" s="276" t="s">
        <v>1</v>
      </c>
      <c r="F580" s="277" t="s">
        <v>677</v>
      </c>
      <c r="G580" s="274"/>
      <c r="H580" s="278">
        <v>7.7699999999999996</v>
      </c>
      <c r="I580" s="279"/>
      <c r="J580" s="274"/>
      <c r="K580" s="274"/>
      <c r="L580" s="280"/>
      <c r="M580" s="281"/>
      <c r="N580" s="282"/>
      <c r="O580" s="282"/>
      <c r="P580" s="282"/>
      <c r="Q580" s="282"/>
      <c r="R580" s="282"/>
      <c r="S580" s="282"/>
      <c r="T580" s="28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84" t="s">
        <v>176</v>
      </c>
      <c r="AU580" s="284" t="s">
        <v>88</v>
      </c>
      <c r="AV580" s="13" t="s">
        <v>88</v>
      </c>
      <c r="AW580" s="13" t="s">
        <v>34</v>
      </c>
      <c r="AX580" s="13" t="s">
        <v>86</v>
      </c>
      <c r="AY580" s="284" t="s">
        <v>168</v>
      </c>
    </row>
    <row r="581" s="2" customFormat="1" ht="21.75" customHeight="1">
      <c r="A581" s="39"/>
      <c r="B581" s="40"/>
      <c r="C581" s="259" t="s">
        <v>678</v>
      </c>
      <c r="D581" s="259" t="s">
        <v>170</v>
      </c>
      <c r="E581" s="260" t="s">
        <v>679</v>
      </c>
      <c r="F581" s="261" t="s">
        <v>680</v>
      </c>
      <c r="G581" s="262" t="s">
        <v>173</v>
      </c>
      <c r="H581" s="263">
        <v>19.925999999999998</v>
      </c>
      <c r="I581" s="264"/>
      <c r="J581" s="265">
        <f>ROUND(I581*H581,2)</f>
        <v>0</v>
      </c>
      <c r="K581" s="266"/>
      <c r="L581" s="45"/>
      <c r="M581" s="267" t="s">
        <v>1</v>
      </c>
      <c r="N581" s="268" t="s">
        <v>43</v>
      </c>
      <c r="O581" s="92"/>
      <c r="P581" s="269">
        <f>O581*H581</f>
        <v>0</v>
      </c>
      <c r="Q581" s="269">
        <v>0</v>
      </c>
      <c r="R581" s="269">
        <f>Q581*H581</f>
        <v>0</v>
      </c>
      <c r="S581" s="269">
        <v>1.8</v>
      </c>
      <c r="T581" s="270">
        <f>S581*H581</f>
        <v>35.866799999999998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71" t="s">
        <v>174</v>
      </c>
      <c r="AT581" s="271" t="s">
        <v>170</v>
      </c>
      <c r="AU581" s="271" t="s">
        <v>88</v>
      </c>
      <c r="AY581" s="18" t="s">
        <v>168</v>
      </c>
      <c r="BE581" s="272">
        <f>IF(N581="základní",J581,0)</f>
        <v>0</v>
      </c>
      <c r="BF581" s="272">
        <f>IF(N581="snížená",J581,0)</f>
        <v>0</v>
      </c>
      <c r="BG581" s="272">
        <f>IF(N581="zákl. přenesená",J581,0)</f>
        <v>0</v>
      </c>
      <c r="BH581" s="272">
        <f>IF(N581="sníž. přenesená",J581,0)</f>
        <v>0</v>
      </c>
      <c r="BI581" s="272">
        <f>IF(N581="nulová",J581,0)</f>
        <v>0</v>
      </c>
      <c r="BJ581" s="18" t="s">
        <v>86</v>
      </c>
      <c r="BK581" s="272">
        <f>ROUND(I581*H581,2)</f>
        <v>0</v>
      </c>
      <c r="BL581" s="18" t="s">
        <v>174</v>
      </c>
      <c r="BM581" s="271" t="s">
        <v>681</v>
      </c>
    </row>
    <row r="582" s="13" customFormat="1">
      <c r="A582" s="13"/>
      <c r="B582" s="273"/>
      <c r="C582" s="274"/>
      <c r="D582" s="275" t="s">
        <v>176</v>
      </c>
      <c r="E582" s="276" t="s">
        <v>1</v>
      </c>
      <c r="F582" s="277" t="s">
        <v>682</v>
      </c>
      <c r="G582" s="274"/>
      <c r="H582" s="278">
        <v>6.359</v>
      </c>
      <c r="I582" s="279"/>
      <c r="J582" s="274"/>
      <c r="K582" s="274"/>
      <c r="L582" s="280"/>
      <c r="M582" s="281"/>
      <c r="N582" s="282"/>
      <c r="O582" s="282"/>
      <c r="P582" s="282"/>
      <c r="Q582" s="282"/>
      <c r="R582" s="282"/>
      <c r="S582" s="282"/>
      <c r="T582" s="28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84" t="s">
        <v>176</v>
      </c>
      <c r="AU582" s="284" t="s">
        <v>88</v>
      </c>
      <c r="AV582" s="13" t="s">
        <v>88</v>
      </c>
      <c r="AW582" s="13" t="s">
        <v>34</v>
      </c>
      <c r="AX582" s="13" t="s">
        <v>78</v>
      </c>
      <c r="AY582" s="284" t="s">
        <v>168</v>
      </c>
    </row>
    <row r="583" s="13" customFormat="1">
      <c r="A583" s="13"/>
      <c r="B583" s="273"/>
      <c r="C583" s="274"/>
      <c r="D583" s="275" t="s">
        <v>176</v>
      </c>
      <c r="E583" s="276" t="s">
        <v>1</v>
      </c>
      <c r="F583" s="277" t="s">
        <v>683</v>
      </c>
      <c r="G583" s="274"/>
      <c r="H583" s="278">
        <v>6.2939999999999996</v>
      </c>
      <c r="I583" s="279"/>
      <c r="J583" s="274"/>
      <c r="K583" s="274"/>
      <c r="L583" s="280"/>
      <c r="M583" s="281"/>
      <c r="N583" s="282"/>
      <c r="O583" s="282"/>
      <c r="P583" s="282"/>
      <c r="Q583" s="282"/>
      <c r="R583" s="282"/>
      <c r="S583" s="282"/>
      <c r="T583" s="28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84" t="s">
        <v>176</v>
      </c>
      <c r="AU583" s="284" t="s">
        <v>88</v>
      </c>
      <c r="AV583" s="13" t="s">
        <v>88</v>
      </c>
      <c r="AW583" s="13" t="s">
        <v>34</v>
      </c>
      <c r="AX583" s="13" t="s">
        <v>78</v>
      </c>
      <c r="AY583" s="284" t="s">
        <v>168</v>
      </c>
    </row>
    <row r="584" s="13" customFormat="1">
      <c r="A584" s="13"/>
      <c r="B584" s="273"/>
      <c r="C584" s="274"/>
      <c r="D584" s="275" t="s">
        <v>176</v>
      </c>
      <c r="E584" s="276" t="s">
        <v>1</v>
      </c>
      <c r="F584" s="277" t="s">
        <v>684</v>
      </c>
      <c r="G584" s="274"/>
      <c r="H584" s="278">
        <v>7.2729999999999997</v>
      </c>
      <c r="I584" s="279"/>
      <c r="J584" s="274"/>
      <c r="K584" s="274"/>
      <c r="L584" s="280"/>
      <c r="M584" s="281"/>
      <c r="N584" s="282"/>
      <c r="O584" s="282"/>
      <c r="P584" s="282"/>
      <c r="Q584" s="282"/>
      <c r="R584" s="282"/>
      <c r="S584" s="282"/>
      <c r="T584" s="28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84" t="s">
        <v>176</v>
      </c>
      <c r="AU584" s="284" t="s">
        <v>88</v>
      </c>
      <c r="AV584" s="13" t="s">
        <v>88</v>
      </c>
      <c r="AW584" s="13" t="s">
        <v>34</v>
      </c>
      <c r="AX584" s="13" t="s">
        <v>78</v>
      </c>
      <c r="AY584" s="284" t="s">
        <v>168</v>
      </c>
    </row>
    <row r="585" s="14" customFormat="1">
      <c r="A585" s="14"/>
      <c r="B585" s="285"/>
      <c r="C585" s="286"/>
      <c r="D585" s="275" t="s">
        <v>176</v>
      </c>
      <c r="E585" s="287" t="s">
        <v>1</v>
      </c>
      <c r="F585" s="288" t="s">
        <v>178</v>
      </c>
      <c r="G585" s="286"/>
      <c r="H585" s="289">
        <v>19.925999999999998</v>
      </c>
      <c r="I585" s="290"/>
      <c r="J585" s="286"/>
      <c r="K585" s="286"/>
      <c r="L585" s="291"/>
      <c r="M585" s="292"/>
      <c r="N585" s="293"/>
      <c r="O585" s="293"/>
      <c r="P585" s="293"/>
      <c r="Q585" s="293"/>
      <c r="R585" s="293"/>
      <c r="S585" s="293"/>
      <c r="T585" s="29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95" t="s">
        <v>176</v>
      </c>
      <c r="AU585" s="295" t="s">
        <v>88</v>
      </c>
      <c r="AV585" s="14" t="s">
        <v>174</v>
      </c>
      <c r="AW585" s="14" t="s">
        <v>34</v>
      </c>
      <c r="AX585" s="14" t="s">
        <v>86</v>
      </c>
      <c r="AY585" s="295" t="s">
        <v>168</v>
      </c>
    </row>
    <row r="586" s="2" customFormat="1" ht="33" customHeight="1">
      <c r="A586" s="39"/>
      <c r="B586" s="40"/>
      <c r="C586" s="259" t="s">
        <v>685</v>
      </c>
      <c r="D586" s="259" t="s">
        <v>170</v>
      </c>
      <c r="E586" s="260" t="s">
        <v>686</v>
      </c>
      <c r="F586" s="261" t="s">
        <v>687</v>
      </c>
      <c r="G586" s="262" t="s">
        <v>210</v>
      </c>
      <c r="H586" s="263">
        <v>29.242000000000001</v>
      </c>
      <c r="I586" s="264"/>
      <c r="J586" s="265">
        <f>ROUND(I586*H586,2)</f>
        <v>0</v>
      </c>
      <c r="K586" s="266"/>
      <c r="L586" s="45"/>
      <c r="M586" s="267" t="s">
        <v>1</v>
      </c>
      <c r="N586" s="268" t="s">
        <v>43</v>
      </c>
      <c r="O586" s="92"/>
      <c r="P586" s="269">
        <f>O586*H586</f>
        <v>0</v>
      </c>
      <c r="Q586" s="269">
        <v>0</v>
      </c>
      <c r="R586" s="269">
        <f>Q586*H586</f>
        <v>0</v>
      </c>
      <c r="S586" s="269">
        <v>0.62</v>
      </c>
      <c r="T586" s="270">
        <f>S586*H586</f>
        <v>18.130040000000001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71" t="s">
        <v>174</v>
      </c>
      <c r="AT586" s="271" t="s">
        <v>170</v>
      </c>
      <c r="AU586" s="271" t="s">
        <v>88</v>
      </c>
      <c r="AY586" s="18" t="s">
        <v>168</v>
      </c>
      <c r="BE586" s="272">
        <f>IF(N586="základní",J586,0)</f>
        <v>0</v>
      </c>
      <c r="BF586" s="272">
        <f>IF(N586="snížená",J586,0)</f>
        <v>0</v>
      </c>
      <c r="BG586" s="272">
        <f>IF(N586="zákl. přenesená",J586,0)</f>
        <v>0</v>
      </c>
      <c r="BH586" s="272">
        <f>IF(N586="sníž. přenesená",J586,0)</f>
        <v>0</v>
      </c>
      <c r="BI586" s="272">
        <f>IF(N586="nulová",J586,0)</f>
        <v>0</v>
      </c>
      <c r="BJ586" s="18" t="s">
        <v>86</v>
      </c>
      <c r="BK586" s="272">
        <f>ROUND(I586*H586,2)</f>
        <v>0</v>
      </c>
      <c r="BL586" s="18" t="s">
        <v>174</v>
      </c>
      <c r="BM586" s="271" t="s">
        <v>688</v>
      </c>
    </row>
    <row r="587" s="13" customFormat="1">
      <c r="A587" s="13"/>
      <c r="B587" s="273"/>
      <c r="C587" s="274"/>
      <c r="D587" s="275" t="s">
        <v>176</v>
      </c>
      <c r="E587" s="276" t="s">
        <v>1</v>
      </c>
      <c r="F587" s="277" t="s">
        <v>689</v>
      </c>
      <c r="G587" s="274"/>
      <c r="H587" s="278">
        <v>29.242000000000001</v>
      </c>
      <c r="I587" s="279"/>
      <c r="J587" s="274"/>
      <c r="K587" s="274"/>
      <c r="L587" s="280"/>
      <c r="M587" s="281"/>
      <c r="N587" s="282"/>
      <c r="O587" s="282"/>
      <c r="P587" s="282"/>
      <c r="Q587" s="282"/>
      <c r="R587" s="282"/>
      <c r="S587" s="282"/>
      <c r="T587" s="28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84" t="s">
        <v>176</v>
      </c>
      <c r="AU587" s="284" t="s">
        <v>88</v>
      </c>
      <c r="AV587" s="13" t="s">
        <v>88</v>
      </c>
      <c r="AW587" s="13" t="s">
        <v>34</v>
      </c>
      <c r="AX587" s="13" t="s">
        <v>86</v>
      </c>
      <c r="AY587" s="284" t="s">
        <v>168</v>
      </c>
    </row>
    <row r="588" s="2" customFormat="1" ht="21.75" customHeight="1">
      <c r="A588" s="39"/>
      <c r="B588" s="40"/>
      <c r="C588" s="259" t="s">
        <v>690</v>
      </c>
      <c r="D588" s="259" t="s">
        <v>170</v>
      </c>
      <c r="E588" s="260" t="s">
        <v>691</v>
      </c>
      <c r="F588" s="261" t="s">
        <v>692</v>
      </c>
      <c r="G588" s="262" t="s">
        <v>210</v>
      </c>
      <c r="H588" s="263">
        <v>2.8799999999999999</v>
      </c>
      <c r="I588" s="264"/>
      <c r="J588" s="265">
        <f>ROUND(I588*H588,2)</f>
        <v>0</v>
      </c>
      <c r="K588" s="266"/>
      <c r="L588" s="45"/>
      <c r="M588" s="267" t="s">
        <v>1</v>
      </c>
      <c r="N588" s="268" t="s">
        <v>43</v>
      </c>
      <c r="O588" s="92"/>
      <c r="P588" s="269">
        <f>O588*H588</f>
        <v>0</v>
      </c>
      <c r="Q588" s="269">
        <v>0</v>
      </c>
      <c r="R588" s="269">
        <f>Q588*H588</f>
        <v>0</v>
      </c>
      <c r="S588" s="269">
        <v>0.35999999999999999</v>
      </c>
      <c r="T588" s="270">
        <f>S588*H588</f>
        <v>1.0367999999999999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71" t="s">
        <v>174</v>
      </c>
      <c r="AT588" s="271" t="s">
        <v>170</v>
      </c>
      <c r="AU588" s="271" t="s">
        <v>88</v>
      </c>
      <c r="AY588" s="18" t="s">
        <v>168</v>
      </c>
      <c r="BE588" s="272">
        <f>IF(N588="základní",J588,0)</f>
        <v>0</v>
      </c>
      <c r="BF588" s="272">
        <f>IF(N588="snížená",J588,0)</f>
        <v>0</v>
      </c>
      <c r="BG588" s="272">
        <f>IF(N588="zákl. přenesená",J588,0)</f>
        <v>0</v>
      </c>
      <c r="BH588" s="272">
        <f>IF(N588="sníž. přenesená",J588,0)</f>
        <v>0</v>
      </c>
      <c r="BI588" s="272">
        <f>IF(N588="nulová",J588,0)</f>
        <v>0</v>
      </c>
      <c r="BJ588" s="18" t="s">
        <v>86</v>
      </c>
      <c r="BK588" s="272">
        <f>ROUND(I588*H588,2)</f>
        <v>0</v>
      </c>
      <c r="BL588" s="18" t="s">
        <v>174</v>
      </c>
      <c r="BM588" s="271" t="s">
        <v>693</v>
      </c>
    </row>
    <row r="589" s="13" customFormat="1">
      <c r="A589" s="13"/>
      <c r="B589" s="273"/>
      <c r="C589" s="274"/>
      <c r="D589" s="275" t="s">
        <v>176</v>
      </c>
      <c r="E589" s="276" t="s">
        <v>1</v>
      </c>
      <c r="F589" s="277" t="s">
        <v>694</v>
      </c>
      <c r="G589" s="274"/>
      <c r="H589" s="278">
        <v>2.8799999999999999</v>
      </c>
      <c r="I589" s="279"/>
      <c r="J589" s="274"/>
      <c r="K589" s="274"/>
      <c r="L589" s="280"/>
      <c r="M589" s="281"/>
      <c r="N589" s="282"/>
      <c r="O589" s="282"/>
      <c r="P589" s="282"/>
      <c r="Q589" s="282"/>
      <c r="R589" s="282"/>
      <c r="S589" s="282"/>
      <c r="T589" s="28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84" t="s">
        <v>176</v>
      </c>
      <c r="AU589" s="284" t="s">
        <v>88</v>
      </c>
      <c r="AV589" s="13" t="s">
        <v>88</v>
      </c>
      <c r="AW589" s="13" t="s">
        <v>34</v>
      </c>
      <c r="AX589" s="13" t="s">
        <v>86</v>
      </c>
      <c r="AY589" s="284" t="s">
        <v>168</v>
      </c>
    </row>
    <row r="590" s="2" customFormat="1" ht="33" customHeight="1">
      <c r="A590" s="39"/>
      <c r="B590" s="40"/>
      <c r="C590" s="259" t="s">
        <v>695</v>
      </c>
      <c r="D590" s="259" t="s">
        <v>170</v>
      </c>
      <c r="E590" s="260" t="s">
        <v>696</v>
      </c>
      <c r="F590" s="261" t="s">
        <v>697</v>
      </c>
      <c r="G590" s="262" t="s">
        <v>173</v>
      </c>
      <c r="H590" s="263">
        <v>13.243</v>
      </c>
      <c r="I590" s="264"/>
      <c r="J590" s="265">
        <f>ROUND(I590*H590,2)</f>
        <v>0</v>
      </c>
      <c r="K590" s="266"/>
      <c r="L590" s="45"/>
      <c r="M590" s="267" t="s">
        <v>1</v>
      </c>
      <c r="N590" s="268" t="s">
        <v>43</v>
      </c>
      <c r="O590" s="92"/>
      <c r="P590" s="269">
        <f>O590*H590</f>
        <v>0</v>
      </c>
      <c r="Q590" s="269">
        <v>0</v>
      </c>
      <c r="R590" s="269">
        <f>Q590*H590</f>
        <v>0</v>
      </c>
      <c r="S590" s="269">
        <v>2.2000000000000002</v>
      </c>
      <c r="T590" s="270">
        <f>S590*H590</f>
        <v>29.134600000000002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71" t="s">
        <v>174</v>
      </c>
      <c r="AT590" s="271" t="s">
        <v>170</v>
      </c>
      <c r="AU590" s="271" t="s">
        <v>88</v>
      </c>
      <c r="AY590" s="18" t="s">
        <v>168</v>
      </c>
      <c r="BE590" s="272">
        <f>IF(N590="základní",J590,0)</f>
        <v>0</v>
      </c>
      <c r="BF590" s="272">
        <f>IF(N590="snížená",J590,0)</f>
        <v>0</v>
      </c>
      <c r="BG590" s="272">
        <f>IF(N590="zákl. přenesená",J590,0)</f>
        <v>0</v>
      </c>
      <c r="BH590" s="272">
        <f>IF(N590="sníž. přenesená",J590,0)</f>
        <v>0</v>
      </c>
      <c r="BI590" s="272">
        <f>IF(N590="nulová",J590,0)</f>
        <v>0</v>
      </c>
      <c r="BJ590" s="18" t="s">
        <v>86</v>
      </c>
      <c r="BK590" s="272">
        <f>ROUND(I590*H590,2)</f>
        <v>0</v>
      </c>
      <c r="BL590" s="18" t="s">
        <v>174</v>
      </c>
      <c r="BM590" s="271" t="s">
        <v>698</v>
      </c>
    </row>
    <row r="591" s="13" customFormat="1">
      <c r="A591" s="13"/>
      <c r="B591" s="273"/>
      <c r="C591" s="274"/>
      <c r="D591" s="275" t="s">
        <v>176</v>
      </c>
      <c r="E591" s="276" t="s">
        <v>1</v>
      </c>
      <c r="F591" s="277" t="s">
        <v>699</v>
      </c>
      <c r="G591" s="274"/>
      <c r="H591" s="278">
        <v>10.068</v>
      </c>
      <c r="I591" s="279"/>
      <c r="J591" s="274"/>
      <c r="K591" s="274"/>
      <c r="L591" s="280"/>
      <c r="M591" s="281"/>
      <c r="N591" s="282"/>
      <c r="O591" s="282"/>
      <c r="P591" s="282"/>
      <c r="Q591" s="282"/>
      <c r="R591" s="282"/>
      <c r="S591" s="282"/>
      <c r="T591" s="28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84" t="s">
        <v>176</v>
      </c>
      <c r="AU591" s="284" t="s">
        <v>88</v>
      </c>
      <c r="AV591" s="13" t="s">
        <v>88</v>
      </c>
      <c r="AW591" s="13" t="s">
        <v>34</v>
      </c>
      <c r="AX591" s="13" t="s">
        <v>78</v>
      </c>
      <c r="AY591" s="284" t="s">
        <v>168</v>
      </c>
    </row>
    <row r="592" s="13" customFormat="1">
      <c r="A592" s="13"/>
      <c r="B592" s="273"/>
      <c r="C592" s="274"/>
      <c r="D592" s="275" t="s">
        <v>176</v>
      </c>
      <c r="E592" s="276" t="s">
        <v>1</v>
      </c>
      <c r="F592" s="277" t="s">
        <v>700</v>
      </c>
      <c r="G592" s="274"/>
      <c r="H592" s="278">
        <v>3.1749999999999998</v>
      </c>
      <c r="I592" s="279"/>
      <c r="J592" s="274"/>
      <c r="K592" s="274"/>
      <c r="L592" s="280"/>
      <c r="M592" s="281"/>
      <c r="N592" s="282"/>
      <c r="O592" s="282"/>
      <c r="P592" s="282"/>
      <c r="Q592" s="282"/>
      <c r="R592" s="282"/>
      <c r="S592" s="282"/>
      <c r="T592" s="28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84" t="s">
        <v>176</v>
      </c>
      <c r="AU592" s="284" t="s">
        <v>88</v>
      </c>
      <c r="AV592" s="13" t="s">
        <v>88</v>
      </c>
      <c r="AW592" s="13" t="s">
        <v>34</v>
      </c>
      <c r="AX592" s="13" t="s">
        <v>78</v>
      </c>
      <c r="AY592" s="284" t="s">
        <v>168</v>
      </c>
    </row>
    <row r="593" s="14" customFormat="1">
      <c r="A593" s="14"/>
      <c r="B593" s="285"/>
      <c r="C593" s="286"/>
      <c r="D593" s="275" t="s">
        <v>176</v>
      </c>
      <c r="E593" s="287" t="s">
        <v>1</v>
      </c>
      <c r="F593" s="288" t="s">
        <v>178</v>
      </c>
      <c r="G593" s="286"/>
      <c r="H593" s="289">
        <v>13.243</v>
      </c>
      <c r="I593" s="290"/>
      <c r="J593" s="286"/>
      <c r="K593" s="286"/>
      <c r="L593" s="291"/>
      <c r="M593" s="292"/>
      <c r="N593" s="293"/>
      <c r="O593" s="293"/>
      <c r="P593" s="293"/>
      <c r="Q593" s="293"/>
      <c r="R593" s="293"/>
      <c r="S593" s="293"/>
      <c r="T593" s="29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95" t="s">
        <v>176</v>
      </c>
      <c r="AU593" s="295" t="s">
        <v>88</v>
      </c>
      <c r="AV593" s="14" t="s">
        <v>174</v>
      </c>
      <c r="AW593" s="14" t="s">
        <v>34</v>
      </c>
      <c r="AX593" s="14" t="s">
        <v>86</v>
      </c>
      <c r="AY593" s="295" t="s">
        <v>168</v>
      </c>
    </row>
    <row r="594" s="2" customFormat="1" ht="21.75" customHeight="1">
      <c r="A594" s="39"/>
      <c r="B594" s="40"/>
      <c r="C594" s="259" t="s">
        <v>701</v>
      </c>
      <c r="D594" s="259" t="s">
        <v>170</v>
      </c>
      <c r="E594" s="260" t="s">
        <v>702</v>
      </c>
      <c r="F594" s="261" t="s">
        <v>703</v>
      </c>
      <c r="G594" s="262" t="s">
        <v>173</v>
      </c>
      <c r="H594" s="263">
        <v>12.731999999999999</v>
      </c>
      <c r="I594" s="264"/>
      <c r="J594" s="265">
        <f>ROUND(I594*H594,2)</f>
        <v>0</v>
      </c>
      <c r="K594" s="266"/>
      <c r="L594" s="45"/>
      <c r="M594" s="267" t="s">
        <v>1</v>
      </c>
      <c r="N594" s="268" t="s">
        <v>43</v>
      </c>
      <c r="O594" s="92"/>
      <c r="P594" s="269">
        <f>O594*H594</f>
        <v>0</v>
      </c>
      <c r="Q594" s="269">
        <v>0</v>
      </c>
      <c r="R594" s="269">
        <f>Q594*H594</f>
        <v>0</v>
      </c>
      <c r="S594" s="269">
        <v>1.3999999999999999</v>
      </c>
      <c r="T594" s="270">
        <f>S594*H594</f>
        <v>17.824799999999996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71" t="s">
        <v>174</v>
      </c>
      <c r="AT594" s="271" t="s">
        <v>170</v>
      </c>
      <c r="AU594" s="271" t="s">
        <v>88</v>
      </c>
      <c r="AY594" s="18" t="s">
        <v>168</v>
      </c>
      <c r="BE594" s="272">
        <f>IF(N594="základní",J594,0)</f>
        <v>0</v>
      </c>
      <c r="BF594" s="272">
        <f>IF(N594="snížená",J594,0)</f>
        <v>0</v>
      </c>
      <c r="BG594" s="272">
        <f>IF(N594="zákl. přenesená",J594,0)</f>
        <v>0</v>
      </c>
      <c r="BH594" s="272">
        <f>IF(N594="sníž. přenesená",J594,0)</f>
        <v>0</v>
      </c>
      <c r="BI594" s="272">
        <f>IF(N594="nulová",J594,0)</f>
        <v>0</v>
      </c>
      <c r="BJ594" s="18" t="s">
        <v>86</v>
      </c>
      <c r="BK594" s="272">
        <f>ROUND(I594*H594,2)</f>
        <v>0</v>
      </c>
      <c r="BL594" s="18" t="s">
        <v>174</v>
      </c>
      <c r="BM594" s="271" t="s">
        <v>704</v>
      </c>
    </row>
    <row r="595" s="13" customFormat="1">
      <c r="A595" s="13"/>
      <c r="B595" s="273"/>
      <c r="C595" s="274"/>
      <c r="D595" s="275" t="s">
        <v>176</v>
      </c>
      <c r="E595" s="276" t="s">
        <v>1</v>
      </c>
      <c r="F595" s="277" t="s">
        <v>705</v>
      </c>
      <c r="G595" s="274"/>
      <c r="H595" s="278">
        <v>12.731999999999999</v>
      </c>
      <c r="I595" s="279"/>
      <c r="J595" s="274"/>
      <c r="K595" s="274"/>
      <c r="L595" s="280"/>
      <c r="M595" s="281"/>
      <c r="N595" s="282"/>
      <c r="O595" s="282"/>
      <c r="P595" s="282"/>
      <c r="Q595" s="282"/>
      <c r="R595" s="282"/>
      <c r="S595" s="282"/>
      <c r="T595" s="28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84" t="s">
        <v>176</v>
      </c>
      <c r="AU595" s="284" t="s">
        <v>88</v>
      </c>
      <c r="AV595" s="13" t="s">
        <v>88</v>
      </c>
      <c r="AW595" s="13" t="s">
        <v>34</v>
      </c>
      <c r="AX595" s="13" t="s">
        <v>86</v>
      </c>
      <c r="AY595" s="284" t="s">
        <v>168</v>
      </c>
    </row>
    <row r="596" s="2" customFormat="1" ht="16.5" customHeight="1">
      <c r="A596" s="39"/>
      <c r="B596" s="40"/>
      <c r="C596" s="259" t="s">
        <v>706</v>
      </c>
      <c r="D596" s="259" t="s">
        <v>170</v>
      </c>
      <c r="E596" s="260" t="s">
        <v>707</v>
      </c>
      <c r="F596" s="261" t="s">
        <v>708</v>
      </c>
      <c r="G596" s="262" t="s">
        <v>173</v>
      </c>
      <c r="H596" s="263">
        <v>67.120000000000005</v>
      </c>
      <c r="I596" s="264"/>
      <c r="J596" s="265">
        <f>ROUND(I596*H596,2)</f>
        <v>0</v>
      </c>
      <c r="K596" s="266"/>
      <c r="L596" s="45"/>
      <c r="M596" s="267" t="s">
        <v>1</v>
      </c>
      <c r="N596" s="268" t="s">
        <v>43</v>
      </c>
      <c r="O596" s="92"/>
      <c r="P596" s="269">
        <f>O596*H596</f>
        <v>0</v>
      </c>
      <c r="Q596" s="269">
        <v>0</v>
      </c>
      <c r="R596" s="269">
        <f>Q596*H596</f>
        <v>0</v>
      </c>
      <c r="S596" s="269">
        <v>1.3999999999999999</v>
      </c>
      <c r="T596" s="270">
        <f>S596*H596</f>
        <v>93.968000000000004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71" t="s">
        <v>174</v>
      </c>
      <c r="AT596" s="271" t="s">
        <v>170</v>
      </c>
      <c r="AU596" s="271" t="s">
        <v>88</v>
      </c>
      <c r="AY596" s="18" t="s">
        <v>168</v>
      </c>
      <c r="BE596" s="272">
        <f>IF(N596="základní",J596,0)</f>
        <v>0</v>
      </c>
      <c r="BF596" s="272">
        <f>IF(N596="snížená",J596,0)</f>
        <v>0</v>
      </c>
      <c r="BG596" s="272">
        <f>IF(N596="zákl. přenesená",J596,0)</f>
        <v>0</v>
      </c>
      <c r="BH596" s="272">
        <f>IF(N596="sníž. přenesená",J596,0)</f>
        <v>0</v>
      </c>
      <c r="BI596" s="272">
        <f>IF(N596="nulová",J596,0)</f>
        <v>0</v>
      </c>
      <c r="BJ596" s="18" t="s">
        <v>86</v>
      </c>
      <c r="BK596" s="272">
        <f>ROUND(I596*H596,2)</f>
        <v>0</v>
      </c>
      <c r="BL596" s="18" t="s">
        <v>174</v>
      </c>
      <c r="BM596" s="271" t="s">
        <v>709</v>
      </c>
    </row>
    <row r="597" s="13" customFormat="1">
      <c r="A597" s="13"/>
      <c r="B597" s="273"/>
      <c r="C597" s="274"/>
      <c r="D597" s="275" t="s">
        <v>176</v>
      </c>
      <c r="E597" s="276" t="s">
        <v>1</v>
      </c>
      <c r="F597" s="277" t="s">
        <v>710</v>
      </c>
      <c r="G597" s="274"/>
      <c r="H597" s="278">
        <v>67.120000000000005</v>
      </c>
      <c r="I597" s="279"/>
      <c r="J597" s="274"/>
      <c r="K597" s="274"/>
      <c r="L597" s="280"/>
      <c r="M597" s="281"/>
      <c r="N597" s="282"/>
      <c r="O597" s="282"/>
      <c r="P597" s="282"/>
      <c r="Q597" s="282"/>
      <c r="R597" s="282"/>
      <c r="S597" s="282"/>
      <c r="T597" s="28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84" t="s">
        <v>176</v>
      </c>
      <c r="AU597" s="284" t="s">
        <v>88</v>
      </c>
      <c r="AV597" s="13" t="s">
        <v>88</v>
      </c>
      <c r="AW597" s="13" t="s">
        <v>34</v>
      </c>
      <c r="AX597" s="13" t="s">
        <v>86</v>
      </c>
      <c r="AY597" s="284" t="s">
        <v>168</v>
      </c>
    </row>
    <row r="598" s="2" customFormat="1" ht="16.5" customHeight="1">
      <c r="A598" s="39"/>
      <c r="B598" s="40"/>
      <c r="C598" s="259" t="s">
        <v>711</v>
      </c>
      <c r="D598" s="259" t="s">
        <v>170</v>
      </c>
      <c r="E598" s="260" t="s">
        <v>712</v>
      </c>
      <c r="F598" s="261" t="s">
        <v>713</v>
      </c>
      <c r="G598" s="262" t="s">
        <v>210</v>
      </c>
      <c r="H598" s="263">
        <v>114.039</v>
      </c>
      <c r="I598" s="264"/>
      <c r="J598" s="265">
        <f>ROUND(I598*H598,2)</f>
        <v>0</v>
      </c>
      <c r="K598" s="266"/>
      <c r="L598" s="45"/>
      <c r="M598" s="267" t="s">
        <v>1</v>
      </c>
      <c r="N598" s="268" t="s">
        <v>43</v>
      </c>
      <c r="O598" s="92"/>
      <c r="P598" s="269">
        <f>O598*H598</f>
        <v>0</v>
      </c>
      <c r="Q598" s="269">
        <v>0</v>
      </c>
      <c r="R598" s="269">
        <f>Q598*H598</f>
        <v>0</v>
      </c>
      <c r="S598" s="269">
        <v>0.048000000000000001</v>
      </c>
      <c r="T598" s="270">
        <f>S598*H598</f>
        <v>5.4738720000000001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71" t="s">
        <v>174</v>
      </c>
      <c r="AT598" s="271" t="s">
        <v>170</v>
      </c>
      <c r="AU598" s="271" t="s">
        <v>88</v>
      </c>
      <c r="AY598" s="18" t="s">
        <v>168</v>
      </c>
      <c r="BE598" s="272">
        <f>IF(N598="základní",J598,0)</f>
        <v>0</v>
      </c>
      <c r="BF598" s="272">
        <f>IF(N598="snížená",J598,0)</f>
        <v>0</v>
      </c>
      <c r="BG598" s="272">
        <f>IF(N598="zákl. přenesená",J598,0)</f>
        <v>0</v>
      </c>
      <c r="BH598" s="272">
        <f>IF(N598="sníž. přenesená",J598,0)</f>
        <v>0</v>
      </c>
      <c r="BI598" s="272">
        <f>IF(N598="nulová",J598,0)</f>
        <v>0</v>
      </c>
      <c r="BJ598" s="18" t="s">
        <v>86</v>
      </c>
      <c r="BK598" s="272">
        <f>ROUND(I598*H598,2)</f>
        <v>0</v>
      </c>
      <c r="BL598" s="18" t="s">
        <v>174</v>
      </c>
      <c r="BM598" s="271" t="s">
        <v>714</v>
      </c>
    </row>
    <row r="599" s="15" customFormat="1">
      <c r="A599" s="15"/>
      <c r="B599" s="296"/>
      <c r="C599" s="297"/>
      <c r="D599" s="275" t="s">
        <v>176</v>
      </c>
      <c r="E599" s="298" t="s">
        <v>1</v>
      </c>
      <c r="F599" s="299" t="s">
        <v>421</v>
      </c>
      <c r="G599" s="297"/>
      <c r="H599" s="298" t="s">
        <v>1</v>
      </c>
      <c r="I599" s="300"/>
      <c r="J599" s="297"/>
      <c r="K599" s="297"/>
      <c r="L599" s="301"/>
      <c r="M599" s="302"/>
      <c r="N599" s="303"/>
      <c r="O599" s="303"/>
      <c r="P599" s="303"/>
      <c r="Q599" s="303"/>
      <c r="R599" s="303"/>
      <c r="S599" s="303"/>
      <c r="T599" s="30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305" t="s">
        <v>176</v>
      </c>
      <c r="AU599" s="305" t="s">
        <v>88</v>
      </c>
      <c r="AV599" s="15" t="s">
        <v>86</v>
      </c>
      <c r="AW599" s="15" t="s">
        <v>34</v>
      </c>
      <c r="AX599" s="15" t="s">
        <v>78</v>
      </c>
      <c r="AY599" s="305" t="s">
        <v>168</v>
      </c>
    </row>
    <row r="600" s="15" customFormat="1">
      <c r="A600" s="15"/>
      <c r="B600" s="296"/>
      <c r="C600" s="297"/>
      <c r="D600" s="275" t="s">
        <v>176</v>
      </c>
      <c r="E600" s="298" t="s">
        <v>1</v>
      </c>
      <c r="F600" s="299" t="s">
        <v>715</v>
      </c>
      <c r="G600" s="297"/>
      <c r="H600" s="298" t="s">
        <v>1</v>
      </c>
      <c r="I600" s="300"/>
      <c r="J600" s="297"/>
      <c r="K600" s="297"/>
      <c r="L600" s="301"/>
      <c r="M600" s="302"/>
      <c r="N600" s="303"/>
      <c r="O600" s="303"/>
      <c r="P600" s="303"/>
      <c r="Q600" s="303"/>
      <c r="R600" s="303"/>
      <c r="S600" s="303"/>
      <c r="T600" s="304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305" t="s">
        <v>176</v>
      </c>
      <c r="AU600" s="305" t="s">
        <v>88</v>
      </c>
      <c r="AV600" s="15" t="s">
        <v>86</v>
      </c>
      <c r="AW600" s="15" t="s">
        <v>34</v>
      </c>
      <c r="AX600" s="15" t="s">
        <v>78</v>
      </c>
      <c r="AY600" s="305" t="s">
        <v>168</v>
      </c>
    </row>
    <row r="601" s="13" customFormat="1">
      <c r="A601" s="13"/>
      <c r="B601" s="273"/>
      <c r="C601" s="274"/>
      <c r="D601" s="275" t="s">
        <v>176</v>
      </c>
      <c r="E601" s="276" t="s">
        <v>1</v>
      </c>
      <c r="F601" s="277" t="s">
        <v>716</v>
      </c>
      <c r="G601" s="274"/>
      <c r="H601" s="278">
        <v>7.2000000000000002</v>
      </c>
      <c r="I601" s="279"/>
      <c r="J601" s="274"/>
      <c r="K601" s="274"/>
      <c r="L601" s="280"/>
      <c r="M601" s="281"/>
      <c r="N601" s="282"/>
      <c r="O601" s="282"/>
      <c r="P601" s="282"/>
      <c r="Q601" s="282"/>
      <c r="R601" s="282"/>
      <c r="S601" s="282"/>
      <c r="T601" s="28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84" t="s">
        <v>176</v>
      </c>
      <c r="AU601" s="284" t="s">
        <v>88</v>
      </c>
      <c r="AV601" s="13" t="s">
        <v>88</v>
      </c>
      <c r="AW601" s="13" t="s">
        <v>34</v>
      </c>
      <c r="AX601" s="13" t="s">
        <v>78</v>
      </c>
      <c r="AY601" s="284" t="s">
        <v>168</v>
      </c>
    </row>
    <row r="602" s="13" customFormat="1">
      <c r="A602" s="13"/>
      <c r="B602" s="273"/>
      <c r="C602" s="274"/>
      <c r="D602" s="275" t="s">
        <v>176</v>
      </c>
      <c r="E602" s="276" t="s">
        <v>1</v>
      </c>
      <c r="F602" s="277" t="s">
        <v>717</v>
      </c>
      <c r="G602" s="274"/>
      <c r="H602" s="278">
        <v>6.0670000000000002</v>
      </c>
      <c r="I602" s="279"/>
      <c r="J602" s="274"/>
      <c r="K602" s="274"/>
      <c r="L602" s="280"/>
      <c r="M602" s="281"/>
      <c r="N602" s="282"/>
      <c r="O602" s="282"/>
      <c r="P602" s="282"/>
      <c r="Q602" s="282"/>
      <c r="R602" s="282"/>
      <c r="S602" s="282"/>
      <c r="T602" s="28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84" t="s">
        <v>176</v>
      </c>
      <c r="AU602" s="284" t="s">
        <v>88</v>
      </c>
      <c r="AV602" s="13" t="s">
        <v>88</v>
      </c>
      <c r="AW602" s="13" t="s">
        <v>34</v>
      </c>
      <c r="AX602" s="13" t="s">
        <v>78</v>
      </c>
      <c r="AY602" s="284" t="s">
        <v>168</v>
      </c>
    </row>
    <row r="603" s="13" customFormat="1">
      <c r="A603" s="13"/>
      <c r="B603" s="273"/>
      <c r="C603" s="274"/>
      <c r="D603" s="275" t="s">
        <v>176</v>
      </c>
      <c r="E603" s="276" t="s">
        <v>1</v>
      </c>
      <c r="F603" s="277" t="s">
        <v>718</v>
      </c>
      <c r="G603" s="274"/>
      <c r="H603" s="278">
        <v>4.4000000000000004</v>
      </c>
      <c r="I603" s="279"/>
      <c r="J603" s="274"/>
      <c r="K603" s="274"/>
      <c r="L603" s="280"/>
      <c r="M603" s="281"/>
      <c r="N603" s="282"/>
      <c r="O603" s="282"/>
      <c r="P603" s="282"/>
      <c r="Q603" s="282"/>
      <c r="R603" s="282"/>
      <c r="S603" s="282"/>
      <c r="T603" s="28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84" t="s">
        <v>176</v>
      </c>
      <c r="AU603" s="284" t="s">
        <v>88</v>
      </c>
      <c r="AV603" s="13" t="s">
        <v>88</v>
      </c>
      <c r="AW603" s="13" t="s">
        <v>34</v>
      </c>
      <c r="AX603" s="13" t="s">
        <v>78</v>
      </c>
      <c r="AY603" s="284" t="s">
        <v>168</v>
      </c>
    </row>
    <row r="604" s="13" customFormat="1">
      <c r="A604" s="13"/>
      <c r="B604" s="273"/>
      <c r="C604" s="274"/>
      <c r="D604" s="275" t="s">
        <v>176</v>
      </c>
      <c r="E604" s="276" t="s">
        <v>1</v>
      </c>
      <c r="F604" s="277" t="s">
        <v>719</v>
      </c>
      <c r="G604" s="274"/>
      <c r="H604" s="278">
        <v>4.2000000000000002</v>
      </c>
      <c r="I604" s="279"/>
      <c r="J604" s="274"/>
      <c r="K604" s="274"/>
      <c r="L604" s="280"/>
      <c r="M604" s="281"/>
      <c r="N604" s="282"/>
      <c r="O604" s="282"/>
      <c r="P604" s="282"/>
      <c r="Q604" s="282"/>
      <c r="R604" s="282"/>
      <c r="S604" s="282"/>
      <c r="T604" s="28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84" t="s">
        <v>176</v>
      </c>
      <c r="AU604" s="284" t="s">
        <v>88</v>
      </c>
      <c r="AV604" s="13" t="s">
        <v>88</v>
      </c>
      <c r="AW604" s="13" t="s">
        <v>34</v>
      </c>
      <c r="AX604" s="13" t="s">
        <v>78</v>
      </c>
      <c r="AY604" s="284" t="s">
        <v>168</v>
      </c>
    </row>
    <row r="605" s="13" customFormat="1">
      <c r="A605" s="13"/>
      <c r="B605" s="273"/>
      <c r="C605" s="274"/>
      <c r="D605" s="275" t="s">
        <v>176</v>
      </c>
      <c r="E605" s="276" t="s">
        <v>1</v>
      </c>
      <c r="F605" s="277" t="s">
        <v>720</v>
      </c>
      <c r="G605" s="274"/>
      <c r="H605" s="278">
        <v>7.5</v>
      </c>
      <c r="I605" s="279"/>
      <c r="J605" s="274"/>
      <c r="K605" s="274"/>
      <c r="L605" s="280"/>
      <c r="M605" s="281"/>
      <c r="N605" s="282"/>
      <c r="O605" s="282"/>
      <c r="P605" s="282"/>
      <c r="Q605" s="282"/>
      <c r="R605" s="282"/>
      <c r="S605" s="282"/>
      <c r="T605" s="28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84" t="s">
        <v>176</v>
      </c>
      <c r="AU605" s="284" t="s">
        <v>88</v>
      </c>
      <c r="AV605" s="13" t="s">
        <v>88</v>
      </c>
      <c r="AW605" s="13" t="s">
        <v>34</v>
      </c>
      <c r="AX605" s="13" t="s">
        <v>78</v>
      </c>
      <c r="AY605" s="284" t="s">
        <v>168</v>
      </c>
    </row>
    <row r="606" s="13" customFormat="1">
      <c r="A606" s="13"/>
      <c r="B606" s="273"/>
      <c r="C606" s="274"/>
      <c r="D606" s="275" t="s">
        <v>176</v>
      </c>
      <c r="E606" s="276" t="s">
        <v>1</v>
      </c>
      <c r="F606" s="277" t="s">
        <v>721</v>
      </c>
      <c r="G606" s="274"/>
      <c r="H606" s="278">
        <v>4.1799999999999997</v>
      </c>
      <c r="I606" s="279"/>
      <c r="J606" s="274"/>
      <c r="K606" s="274"/>
      <c r="L606" s="280"/>
      <c r="M606" s="281"/>
      <c r="N606" s="282"/>
      <c r="O606" s="282"/>
      <c r="P606" s="282"/>
      <c r="Q606" s="282"/>
      <c r="R606" s="282"/>
      <c r="S606" s="282"/>
      <c r="T606" s="28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84" t="s">
        <v>176</v>
      </c>
      <c r="AU606" s="284" t="s">
        <v>88</v>
      </c>
      <c r="AV606" s="13" t="s">
        <v>88</v>
      </c>
      <c r="AW606" s="13" t="s">
        <v>34</v>
      </c>
      <c r="AX606" s="13" t="s">
        <v>78</v>
      </c>
      <c r="AY606" s="284" t="s">
        <v>168</v>
      </c>
    </row>
    <row r="607" s="16" customFormat="1">
      <c r="A607" s="16"/>
      <c r="B607" s="306"/>
      <c r="C607" s="307"/>
      <c r="D607" s="275" t="s">
        <v>176</v>
      </c>
      <c r="E607" s="308" t="s">
        <v>1</v>
      </c>
      <c r="F607" s="309" t="s">
        <v>235</v>
      </c>
      <c r="G607" s="307"/>
      <c r="H607" s="310">
        <v>33.546999999999997</v>
      </c>
      <c r="I607" s="311"/>
      <c r="J607" s="307"/>
      <c r="K607" s="307"/>
      <c r="L607" s="312"/>
      <c r="M607" s="313"/>
      <c r="N607" s="314"/>
      <c r="O607" s="314"/>
      <c r="P607" s="314"/>
      <c r="Q607" s="314"/>
      <c r="R607" s="314"/>
      <c r="S607" s="314"/>
      <c r="T607" s="315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316" t="s">
        <v>176</v>
      </c>
      <c r="AU607" s="316" t="s">
        <v>88</v>
      </c>
      <c r="AV607" s="16" t="s">
        <v>187</v>
      </c>
      <c r="AW607" s="16" t="s">
        <v>34</v>
      </c>
      <c r="AX607" s="16" t="s">
        <v>78</v>
      </c>
      <c r="AY607" s="316" t="s">
        <v>168</v>
      </c>
    </row>
    <row r="608" s="15" customFormat="1">
      <c r="A608" s="15"/>
      <c r="B608" s="296"/>
      <c r="C608" s="297"/>
      <c r="D608" s="275" t="s">
        <v>176</v>
      </c>
      <c r="E608" s="298" t="s">
        <v>1</v>
      </c>
      <c r="F608" s="299" t="s">
        <v>722</v>
      </c>
      <c r="G608" s="297"/>
      <c r="H608" s="298" t="s">
        <v>1</v>
      </c>
      <c r="I608" s="300"/>
      <c r="J608" s="297"/>
      <c r="K608" s="297"/>
      <c r="L608" s="301"/>
      <c r="M608" s="302"/>
      <c r="N608" s="303"/>
      <c r="O608" s="303"/>
      <c r="P608" s="303"/>
      <c r="Q608" s="303"/>
      <c r="R608" s="303"/>
      <c r="S608" s="303"/>
      <c r="T608" s="30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305" t="s">
        <v>176</v>
      </c>
      <c r="AU608" s="305" t="s">
        <v>88</v>
      </c>
      <c r="AV608" s="15" t="s">
        <v>86</v>
      </c>
      <c r="AW608" s="15" t="s">
        <v>34</v>
      </c>
      <c r="AX608" s="15" t="s">
        <v>78</v>
      </c>
      <c r="AY608" s="305" t="s">
        <v>168</v>
      </c>
    </row>
    <row r="609" s="13" customFormat="1">
      <c r="A609" s="13"/>
      <c r="B609" s="273"/>
      <c r="C609" s="274"/>
      <c r="D609" s="275" t="s">
        <v>176</v>
      </c>
      <c r="E609" s="276" t="s">
        <v>1</v>
      </c>
      <c r="F609" s="277" t="s">
        <v>723</v>
      </c>
      <c r="G609" s="274"/>
      <c r="H609" s="278">
        <v>6.0990000000000002</v>
      </c>
      <c r="I609" s="279"/>
      <c r="J609" s="274"/>
      <c r="K609" s="274"/>
      <c r="L609" s="280"/>
      <c r="M609" s="281"/>
      <c r="N609" s="282"/>
      <c r="O609" s="282"/>
      <c r="P609" s="282"/>
      <c r="Q609" s="282"/>
      <c r="R609" s="282"/>
      <c r="S609" s="282"/>
      <c r="T609" s="28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84" t="s">
        <v>176</v>
      </c>
      <c r="AU609" s="284" t="s">
        <v>88</v>
      </c>
      <c r="AV609" s="13" t="s">
        <v>88</v>
      </c>
      <c r="AW609" s="13" t="s">
        <v>34</v>
      </c>
      <c r="AX609" s="13" t="s">
        <v>78</v>
      </c>
      <c r="AY609" s="284" t="s">
        <v>168</v>
      </c>
    </row>
    <row r="610" s="13" customFormat="1">
      <c r="A610" s="13"/>
      <c r="B610" s="273"/>
      <c r="C610" s="274"/>
      <c r="D610" s="275" t="s">
        <v>176</v>
      </c>
      <c r="E610" s="276" t="s">
        <v>1</v>
      </c>
      <c r="F610" s="277" t="s">
        <v>724</v>
      </c>
      <c r="G610" s="274"/>
      <c r="H610" s="278">
        <v>2.4199999999999999</v>
      </c>
      <c r="I610" s="279"/>
      <c r="J610" s="274"/>
      <c r="K610" s="274"/>
      <c r="L610" s="280"/>
      <c r="M610" s="281"/>
      <c r="N610" s="282"/>
      <c r="O610" s="282"/>
      <c r="P610" s="282"/>
      <c r="Q610" s="282"/>
      <c r="R610" s="282"/>
      <c r="S610" s="282"/>
      <c r="T610" s="28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84" t="s">
        <v>176</v>
      </c>
      <c r="AU610" s="284" t="s">
        <v>88</v>
      </c>
      <c r="AV610" s="13" t="s">
        <v>88</v>
      </c>
      <c r="AW610" s="13" t="s">
        <v>34</v>
      </c>
      <c r="AX610" s="13" t="s">
        <v>78</v>
      </c>
      <c r="AY610" s="284" t="s">
        <v>168</v>
      </c>
    </row>
    <row r="611" s="16" customFormat="1">
      <c r="A611" s="16"/>
      <c r="B611" s="306"/>
      <c r="C611" s="307"/>
      <c r="D611" s="275" t="s">
        <v>176</v>
      </c>
      <c r="E611" s="308" t="s">
        <v>1</v>
      </c>
      <c r="F611" s="309" t="s">
        <v>235</v>
      </c>
      <c r="G611" s="307"/>
      <c r="H611" s="310">
        <v>8.5190000000000001</v>
      </c>
      <c r="I611" s="311"/>
      <c r="J611" s="307"/>
      <c r="K611" s="307"/>
      <c r="L611" s="312"/>
      <c r="M611" s="313"/>
      <c r="N611" s="314"/>
      <c r="O611" s="314"/>
      <c r="P611" s="314"/>
      <c r="Q611" s="314"/>
      <c r="R611" s="314"/>
      <c r="S611" s="314"/>
      <c r="T611" s="315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316" t="s">
        <v>176</v>
      </c>
      <c r="AU611" s="316" t="s">
        <v>88</v>
      </c>
      <c r="AV611" s="16" t="s">
        <v>187</v>
      </c>
      <c r="AW611" s="16" t="s">
        <v>34</v>
      </c>
      <c r="AX611" s="16" t="s">
        <v>78</v>
      </c>
      <c r="AY611" s="316" t="s">
        <v>168</v>
      </c>
    </row>
    <row r="612" s="15" customFormat="1">
      <c r="A612" s="15"/>
      <c r="B612" s="296"/>
      <c r="C612" s="297"/>
      <c r="D612" s="275" t="s">
        <v>176</v>
      </c>
      <c r="E612" s="298" t="s">
        <v>1</v>
      </c>
      <c r="F612" s="299" t="s">
        <v>725</v>
      </c>
      <c r="G612" s="297"/>
      <c r="H612" s="298" t="s">
        <v>1</v>
      </c>
      <c r="I612" s="300"/>
      <c r="J612" s="297"/>
      <c r="K612" s="297"/>
      <c r="L612" s="301"/>
      <c r="M612" s="302"/>
      <c r="N612" s="303"/>
      <c r="O612" s="303"/>
      <c r="P612" s="303"/>
      <c r="Q612" s="303"/>
      <c r="R612" s="303"/>
      <c r="S612" s="303"/>
      <c r="T612" s="30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305" t="s">
        <v>176</v>
      </c>
      <c r="AU612" s="305" t="s">
        <v>88</v>
      </c>
      <c r="AV612" s="15" t="s">
        <v>86</v>
      </c>
      <c r="AW612" s="15" t="s">
        <v>34</v>
      </c>
      <c r="AX612" s="15" t="s">
        <v>78</v>
      </c>
      <c r="AY612" s="305" t="s">
        <v>168</v>
      </c>
    </row>
    <row r="613" s="13" customFormat="1">
      <c r="A613" s="13"/>
      <c r="B613" s="273"/>
      <c r="C613" s="274"/>
      <c r="D613" s="275" t="s">
        <v>176</v>
      </c>
      <c r="E613" s="276" t="s">
        <v>1</v>
      </c>
      <c r="F613" s="277" t="s">
        <v>726</v>
      </c>
      <c r="G613" s="274"/>
      <c r="H613" s="278">
        <v>2.375</v>
      </c>
      <c r="I613" s="279"/>
      <c r="J613" s="274"/>
      <c r="K613" s="274"/>
      <c r="L613" s="280"/>
      <c r="M613" s="281"/>
      <c r="N613" s="282"/>
      <c r="O613" s="282"/>
      <c r="P613" s="282"/>
      <c r="Q613" s="282"/>
      <c r="R613" s="282"/>
      <c r="S613" s="282"/>
      <c r="T613" s="28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84" t="s">
        <v>176</v>
      </c>
      <c r="AU613" s="284" t="s">
        <v>88</v>
      </c>
      <c r="AV613" s="13" t="s">
        <v>88</v>
      </c>
      <c r="AW613" s="13" t="s">
        <v>34</v>
      </c>
      <c r="AX613" s="13" t="s">
        <v>78</v>
      </c>
      <c r="AY613" s="284" t="s">
        <v>168</v>
      </c>
    </row>
    <row r="614" s="13" customFormat="1">
      <c r="A614" s="13"/>
      <c r="B614" s="273"/>
      <c r="C614" s="274"/>
      <c r="D614" s="275" t="s">
        <v>176</v>
      </c>
      <c r="E614" s="276" t="s">
        <v>1</v>
      </c>
      <c r="F614" s="277" t="s">
        <v>727</v>
      </c>
      <c r="G614" s="274"/>
      <c r="H614" s="278">
        <v>4.2000000000000002</v>
      </c>
      <c r="I614" s="279"/>
      <c r="J614" s="274"/>
      <c r="K614" s="274"/>
      <c r="L614" s="280"/>
      <c r="M614" s="281"/>
      <c r="N614" s="282"/>
      <c r="O614" s="282"/>
      <c r="P614" s="282"/>
      <c r="Q614" s="282"/>
      <c r="R614" s="282"/>
      <c r="S614" s="282"/>
      <c r="T614" s="28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84" t="s">
        <v>176</v>
      </c>
      <c r="AU614" s="284" t="s">
        <v>88</v>
      </c>
      <c r="AV614" s="13" t="s">
        <v>88</v>
      </c>
      <c r="AW614" s="13" t="s">
        <v>34</v>
      </c>
      <c r="AX614" s="13" t="s">
        <v>78</v>
      </c>
      <c r="AY614" s="284" t="s">
        <v>168</v>
      </c>
    </row>
    <row r="615" s="13" customFormat="1">
      <c r="A615" s="13"/>
      <c r="B615" s="273"/>
      <c r="C615" s="274"/>
      <c r="D615" s="275" t="s">
        <v>176</v>
      </c>
      <c r="E615" s="276" t="s">
        <v>1</v>
      </c>
      <c r="F615" s="277" t="s">
        <v>728</v>
      </c>
      <c r="G615" s="274"/>
      <c r="H615" s="278">
        <v>4.1040000000000001</v>
      </c>
      <c r="I615" s="279"/>
      <c r="J615" s="274"/>
      <c r="K615" s="274"/>
      <c r="L615" s="280"/>
      <c r="M615" s="281"/>
      <c r="N615" s="282"/>
      <c r="O615" s="282"/>
      <c r="P615" s="282"/>
      <c r="Q615" s="282"/>
      <c r="R615" s="282"/>
      <c r="S615" s="282"/>
      <c r="T615" s="28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84" t="s">
        <v>176</v>
      </c>
      <c r="AU615" s="284" t="s">
        <v>88</v>
      </c>
      <c r="AV615" s="13" t="s">
        <v>88</v>
      </c>
      <c r="AW615" s="13" t="s">
        <v>34</v>
      </c>
      <c r="AX615" s="13" t="s">
        <v>78</v>
      </c>
      <c r="AY615" s="284" t="s">
        <v>168</v>
      </c>
    </row>
    <row r="616" s="13" customFormat="1">
      <c r="A616" s="13"/>
      <c r="B616" s="273"/>
      <c r="C616" s="274"/>
      <c r="D616" s="275" t="s">
        <v>176</v>
      </c>
      <c r="E616" s="276" t="s">
        <v>1</v>
      </c>
      <c r="F616" s="277" t="s">
        <v>729</v>
      </c>
      <c r="G616" s="274"/>
      <c r="H616" s="278">
        <v>0.50600000000000001</v>
      </c>
      <c r="I616" s="279"/>
      <c r="J616" s="274"/>
      <c r="K616" s="274"/>
      <c r="L616" s="280"/>
      <c r="M616" s="281"/>
      <c r="N616" s="282"/>
      <c r="O616" s="282"/>
      <c r="P616" s="282"/>
      <c r="Q616" s="282"/>
      <c r="R616" s="282"/>
      <c r="S616" s="282"/>
      <c r="T616" s="28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84" t="s">
        <v>176</v>
      </c>
      <c r="AU616" s="284" t="s">
        <v>88</v>
      </c>
      <c r="AV616" s="13" t="s">
        <v>88</v>
      </c>
      <c r="AW616" s="13" t="s">
        <v>34</v>
      </c>
      <c r="AX616" s="13" t="s">
        <v>78</v>
      </c>
      <c r="AY616" s="284" t="s">
        <v>168</v>
      </c>
    </row>
    <row r="617" s="13" customFormat="1">
      <c r="A617" s="13"/>
      <c r="B617" s="273"/>
      <c r="C617" s="274"/>
      <c r="D617" s="275" t="s">
        <v>176</v>
      </c>
      <c r="E617" s="276" t="s">
        <v>1</v>
      </c>
      <c r="F617" s="277" t="s">
        <v>730</v>
      </c>
      <c r="G617" s="274"/>
      <c r="H617" s="278">
        <v>0.32500000000000001</v>
      </c>
      <c r="I617" s="279"/>
      <c r="J617" s="274"/>
      <c r="K617" s="274"/>
      <c r="L617" s="280"/>
      <c r="M617" s="281"/>
      <c r="N617" s="282"/>
      <c r="O617" s="282"/>
      <c r="P617" s="282"/>
      <c r="Q617" s="282"/>
      <c r="R617" s="282"/>
      <c r="S617" s="282"/>
      <c r="T617" s="28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84" t="s">
        <v>176</v>
      </c>
      <c r="AU617" s="284" t="s">
        <v>88</v>
      </c>
      <c r="AV617" s="13" t="s">
        <v>88</v>
      </c>
      <c r="AW617" s="13" t="s">
        <v>34</v>
      </c>
      <c r="AX617" s="13" t="s">
        <v>78</v>
      </c>
      <c r="AY617" s="284" t="s">
        <v>168</v>
      </c>
    </row>
    <row r="618" s="13" customFormat="1">
      <c r="A618" s="13"/>
      <c r="B618" s="273"/>
      <c r="C618" s="274"/>
      <c r="D618" s="275" t="s">
        <v>176</v>
      </c>
      <c r="E618" s="276" t="s">
        <v>1</v>
      </c>
      <c r="F618" s="277" t="s">
        <v>731</v>
      </c>
      <c r="G618" s="274"/>
      <c r="H618" s="278">
        <v>3.625</v>
      </c>
      <c r="I618" s="279"/>
      <c r="J618" s="274"/>
      <c r="K618" s="274"/>
      <c r="L618" s="280"/>
      <c r="M618" s="281"/>
      <c r="N618" s="282"/>
      <c r="O618" s="282"/>
      <c r="P618" s="282"/>
      <c r="Q618" s="282"/>
      <c r="R618" s="282"/>
      <c r="S618" s="282"/>
      <c r="T618" s="28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84" t="s">
        <v>176</v>
      </c>
      <c r="AU618" s="284" t="s">
        <v>88</v>
      </c>
      <c r="AV618" s="13" t="s">
        <v>88</v>
      </c>
      <c r="AW618" s="13" t="s">
        <v>34</v>
      </c>
      <c r="AX618" s="13" t="s">
        <v>78</v>
      </c>
      <c r="AY618" s="284" t="s">
        <v>168</v>
      </c>
    </row>
    <row r="619" s="13" customFormat="1">
      <c r="A619" s="13"/>
      <c r="B619" s="273"/>
      <c r="C619" s="274"/>
      <c r="D619" s="275" t="s">
        <v>176</v>
      </c>
      <c r="E619" s="276" t="s">
        <v>1</v>
      </c>
      <c r="F619" s="277" t="s">
        <v>732</v>
      </c>
      <c r="G619" s="274"/>
      <c r="H619" s="278">
        <v>3.6739999999999999</v>
      </c>
      <c r="I619" s="279"/>
      <c r="J619" s="274"/>
      <c r="K619" s="274"/>
      <c r="L619" s="280"/>
      <c r="M619" s="281"/>
      <c r="N619" s="282"/>
      <c r="O619" s="282"/>
      <c r="P619" s="282"/>
      <c r="Q619" s="282"/>
      <c r="R619" s="282"/>
      <c r="S619" s="282"/>
      <c r="T619" s="28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84" t="s">
        <v>176</v>
      </c>
      <c r="AU619" s="284" t="s">
        <v>88</v>
      </c>
      <c r="AV619" s="13" t="s">
        <v>88</v>
      </c>
      <c r="AW619" s="13" t="s">
        <v>34</v>
      </c>
      <c r="AX619" s="13" t="s">
        <v>78</v>
      </c>
      <c r="AY619" s="284" t="s">
        <v>168</v>
      </c>
    </row>
    <row r="620" s="16" customFormat="1">
      <c r="A620" s="16"/>
      <c r="B620" s="306"/>
      <c r="C620" s="307"/>
      <c r="D620" s="275" t="s">
        <v>176</v>
      </c>
      <c r="E620" s="308" t="s">
        <v>1</v>
      </c>
      <c r="F620" s="309" t="s">
        <v>235</v>
      </c>
      <c r="G620" s="307"/>
      <c r="H620" s="310">
        <v>18.809000000000001</v>
      </c>
      <c r="I620" s="311"/>
      <c r="J620" s="307"/>
      <c r="K620" s="307"/>
      <c r="L620" s="312"/>
      <c r="M620" s="313"/>
      <c r="N620" s="314"/>
      <c r="O620" s="314"/>
      <c r="P620" s="314"/>
      <c r="Q620" s="314"/>
      <c r="R620" s="314"/>
      <c r="S620" s="314"/>
      <c r="T620" s="315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316" t="s">
        <v>176</v>
      </c>
      <c r="AU620" s="316" t="s">
        <v>88</v>
      </c>
      <c r="AV620" s="16" t="s">
        <v>187</v>
      </c>
      <c r="AW620" s="16" t="s">
        <v>34</v>
      </c>
      <c r="AX620" s="16" t="s">
        <v>78</v>
      </c>
      <c r="AY620" s="316" t="s">
        <v>168</v>
      </c>
    </row>
    <row r="621" s="15" customFormat="1">
      <c r="A621" s="15"/>
      <c r="B621" s="296"/>
      <c r="C621" s="297"/>
      <c r="D621" s="275" t="s">
        <v>176</v>
      </c>
      <c r="E621" s="298" t="s">
        <v>1</v>
      </c>
      <c r="F621" s="299" t="s">
        <v>281</v>
      </c>
      <c r="G621" s="297"/>
      <c r="H621" s="298" t="s">
        <v>1</v>
      </c>
      <c r="I621" s="300"/>
      <c r="J621" s="297"/>
      <c r="K621" s="297"/>
      <c r="L621" s="301"/>
      <c r="M621" s="302"/>
      <c r="N621" s="303"/>
      <c r="O621" s="303"/>
      <c r="P621" s="303"/>
      <c r="Q621" s="303"/>
      <c r="R621" s="303"/>
      <c r="S621" s="303"/>
      <c r="T621" s="30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305" t="s">
        <v>176</v>
      </c>
      <c r="AU621" s="305" t="s">
        <v>88</v>
      </c>
      <c r="AV621" s="15" t="s">
        <v>86</v>
      </c>
      <c r="AW621" s="15" t="s">
        <v>34</v>
      </c>
      <c r="AX621" s="15" t="s">
        <v>78</v>
      </c>
      <c r="AY621" s="305" t="s">
        <v>168</v>
      </c>
    </row>
    <row r="622" s="15" customFormat="1">
      <c r="A622" s="15"/>
      <c r="B622" s="296"/>
      <c r="C622" s="297"/>
      <c r="D622" s="275" t="s">
        <v>176</v>
      </c>
      <c r="E622" s="298" t="s">
        <v>1</v>
      </c>
      <c r="F622" s="299" t="s">
        <v>715</v>
      </c>
      <c r="G622" s="297"/>
      <c r="H622" s="298" t="s">
        <v>1</v>
      </c>
      <c r="I622" s="300"/>
      <c r="J622" s="297"/>
      <c r="K622" s="297"/>
      <c r="L622" s="301"/>
      <c r="M622" s="302"/>
      <c r="N622" s="303"/>
      <c r="O622" s="303"/>
      <c r="P622" s="303"/>
      <c r="Q622" s="303"/>
      <c r="R622" s="303"/>
      <c r="S622" s="303"/>
      <c r="T622" s="304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305" t="s">
        <v>176</v>
      </c>
      <c r="AU622" s="305" t="s">
        <v>88</v>
      </c>
      <c r="AV622" s="15" t="s">
        <v>86</v>
      </c>
      <c r="AW622" s="15" t="s">
        <v>34</v>
      </c>
      <c r="AX622" s="15" t="s">
        <v>78</v>
      </c>
      <c r="AY622" s="305" t="s">
        <v>168</v>
      </c>
    </row>
    <row r="623" s="13" customFormat="1">
      <c r="A623" s="13"/>
      <c r="B623" s="273"/>
      <c r="C623" s="274"/>
      <c r="D623" s="275" t="s">
        <v>176</v>
      </c>
      <c r="E623" s="276" t="s">
        <v>1</v>
      </c>
      <c r="F623" s="277" t="s">
        <v>733</v>
      </c>
      <c r="G623" s="274"/>
      <c r="H623" s="278">
        <v>20.920999999999999</v>
      </c>
      <c r="I623" s="279"/>
      <c r="J623" s="274"/>
      <c r="K623" s="274"/>
      <c r="L623" s="280"/>
      <c r="M623" s="281"/>
      <c r="N623" s="282"/>
      <c r="O623" s="282"/>
      <c r="P623" s="282"/>
      <c r="Q623" s="282"/>
      <c r="R623" s="282"/>
      <c r="S623" s="282"/>
      <c r="T623" s="28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84" t="s">
        <v>176</v>
      </c>
      <c r="AU623" s="284" t="s">
        <v>88</v>
      </c>
      <c r="AV623" s="13" t="s">
        <v>88</v>
      </c>
      <c r="AW623" s="13" t="s">
        <v>34</v>
      </c>
      <c r="AX623" s="13" t="s">
        <v>78</v>
      </c>
      <c r="AY623" s="284" t="s">
        <v>168</v>
      </c>
    </row>
    <row r="624" s="13" customFormat="1">
      <c r="A624" s="13"/>
      <c r="B624" s="273"/>
      <c r="C624" s="274"/>
      <c r="D624" s="275" t="s">
        <v>176</v>
      </c>
      <c r="E624" s="276" t="s">
        <v>1</v>
      </c>
      <c r="F624" s="277" t="s">
        <v>734</v>
      </c>
      <c r="G624" s="274"/>
      <c r="H624" s="278">
        <v>9.298</v>
      </c>
      <c r="I624" s="279"/>
      <c r="J624" s="274"/>
      <c r="K624" s="274"/>
      <c r="L624" s="280"/>
      <c r="M624" s="281"/>
      <c r="N624" s="282"/>
      <c r="O624" s="282"/>
      <c r="P624" s="282"/>
      <c r="Q624" s="282"/>
      <c r="R624" s="282"/>
      <c r="S624" s="282"/>
      <c r="T624" s="28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84" t="s">
        <v>176</v>
      </c>
      <c r="AU624" s="284" t="s">
        <v>88</v>
      </c>
      <c r="AV624" s="13" t="s">
        <v>88</v>
      </c>
      <c r="AW624" s="13" t="s">
        <v>34</v>
      </c>
      <c r="AX624" s="13" t="s">
        <v>78</v>
      </c>
      <c r="AY624" s="284" t="s">
        <v>168</v>
      </c>
    </row>
    <row r="625" s="16" customFormat="1">
      <c r="A625" s="16"/>
      <c r="B625" s="306"/>
      <c r="C625" s="307"/>
      <c r="D625" s="275" t="s">
        <v>176</v>
      </c>
      <c r="E625" s="308" t="s">
        <v>1</v>
      </c>
      <c r="F625" s="309" t="s">
        <v>235</v>
      </c>
      <c r="G625" s="307"/>
      <c r="H625" s="310">
        <v>30.219000000000001</v>
      </c>
      <c r="I625" s="311"/>
      <c r="J625" s="307"/>
      <c r="K625" s="307"/>
      <c r="L625" s="312"/>
      <c r="M625" s="313"/>
      <c r="N625" s="314"/>
      <c r="O625" s="314"/>
      <c r="P625" s="314"/>
      <c r="Q625" s="314"/>
      <c r="R625" s="314"/>
      <c r="S625" s="314"/>
      <c r="T625" s="315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T625" s="316" t="s">
        <v>176</v>
      </c>
      <c r="AU625" s="316" t="s">
        <v>88</v>
      </c>
      <c r="AV625" s="16" t="s">
        <v>187</v>
      </c>
      <c r="AW625" s="16" t="s">
        <v>34</v>
      </c>
      <c r="AX625" s="16" t="s">
        <v>78</v>
      </c>
      <c r="AY625" s="316" t="s">
        <v>168</v>
      </c>
    </row>
    <row r="626" s="15" customFormat="1">
      <c r="A626" s="15"/>
      <c r="B626" s="296"/>
      <c r="C626" s="297"/>
      <c r="D626" s="275" t="s">
        <v>176</v>
      </c>
      <c r="E626" s="298" t="s">
        <v>1</v>
      </c>
      <c r="F626" s="299" t="s">
        <v>722</v>
      </c>
      <c r="G626" s="297"/>
      <c r="H626" s="298" t="s">
        <v>1</v>
      </c>
      <c r="I626" s="300"/>
      <c r="J626" s="297"/>
      <c r="K626" s="297"/>
      <c r="L626" s="301"/>
      <c r="M626" s="302"/>
      <c r="N626" s="303"/>
      <c r="O626" s="303"/>
      <c r="P626" s="303"/>
      <c r="Q626" s="303"/>
      <c r="R626" s="303"/>
      <c r="S626" s="303"/>
      <c r="T626" s="30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305" t="s">
        <v>176</v>
      </c>
      <c r="AU626" s="305" t="s">
        <v>88</v>
      </c>
      <c r="AV626" s="15" t="s">
        <v>86</v>
      </c>
      <c r="AW626" s="15" t="s">
        <v>34</v>
      </c>
      <c r="AX626" s="15" t="s">
        <v>78</v>
      </c>
      <c r="AY626" s="305" t="s">
        <v>168</v>
      </c>
    </row>
    <row r="627" s="13" customFormat="1">
      <c r="A627" s="13"/>
      <c r="B627" s="273"/>
      <c r="C627" s="274"/>
      <c r="D627" s="275" t="s">
        <v>176</v>
      </c>
      <c r="E627" s="276" t="s">
        <v>1</v>
      </c>
      <c r="F627" s="277" t="s">
        <v>735</v>
      </c>
      <c r="G627" s="274"/>
      <c r="H627" s="278">
        <v>8.6679999999999993</v>
      </c>
      <c r="I627" s="279"/>
      <c r="J627" s="274"/>
      <c r="K627" s="274"/>
      <c r="L627" s="280"/>
      <c r="M627" s="281"/>
      <c r="N627" s="282"/>
      <c r="O627" s="282"/>
      <c r="P627" s="282"/>
      <c r="Q627" s="282"/>
      <c r="R627" s="282"/>
      <c r="S627" s="282"/>
      <c r="T627" s="28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84" t="s">
        <v>176</v>
      </c>
      <c r="AU627" s="284" t="s">
        <v>88</v>
      </c>
      <c r="AV627" s="13" t="s">
        <v>88</v>
      </c>
      <c r="AW627" s="13" t="s">
        <v>34</v>
      </c>
      <c r="AX627" s="13" t="s">
        <v>78</v>
      </c>
      <c r="AY627" s="284" t="s">
        <v>168</v>
      </c>
    </row>
    <row r="628" s="16" customFormat="1">
      <c r="A628" s="16"/>
      <c r="B628" s="306"/>
      <c r="C628" s="307"/>
      <c r="D628" s="275" t="s">
        <v>176</v>
      </c>
      <c r="E628" s="308" t="s">
        <v>1</v>
      </c>
      <c r="F628" s="309" t="s">
        <v>235</v>
      </c>
      <c r="G628" s="307"/>
      <c r="H628" s="310">
        <v>8.6679999999999993</v>
      </c>
      <c r="I628" s="311"/>
      <c r="J628" s="307"/>
      <c r="K628" s="307"/>
      <c r="L628" s="312"/>
      <c r="M628" s="313"/>
      <c r="N628" s="314"/>
      <c r="O628" s="314"/>
      <c r="P628" s="314"/>
      <c r="Q628" s="314"/>
      <c r="R628" s="314"/>
      <c r="S628" s="314"/>
      <c r="T628" s="315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316" t="s">
        <v>176</v>
      </c>
      <c r="AU628" s="316" t="s">
        <v>88</v>
      </c>
      <c r="AV628" s="16" t="s">
        <v>187</v>
      </c>
      <c r="AW628" s="16" t="s">
        <v>34</v>
      </c>
      <c r="AX628" s="16" t="s">
        <v>78</v>
      </c>
      <c r="AY628" s="316" t="s">
        <v>168</v>
      </c>
    </row>
    <row r="629" s="15" customFormat="1">
      <c r="A629" s="15"/>
      <c r="B629" s="296"/>
      <c r="C629" s="297"/>
      <c r="D629" s="275" t="s">
        <v>176</v>
      </c>
      <c r="E629" s="298" t="s">
        <v>1</v>
      </c>
      <c r="F629" s="299" t="s">
        <v>725</v>
      </c>
      <c r="G629" s="297"/>
      <c r="H629" s="298" t="s">
        <v>1</v>
      </c>
      <c r="I629" s="300"/>
      <c r="J629" s="297"/>
      <c r="K629" s="297"/>
      <c r="L629" s="301"/>
      <c r="M629" s="302"/>
      <c r="N629" s="303"/>
      <c r="O629" s="303"/>
      <c r="P629" s="303"/>
      <c r="Q629" s="303"/>
      <c r="R629" s="303"/>
      <c r="S629" s="303"/>
      <c r="T629" s="30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305" t="s">
        <v>176</v>
      </c>
      <c r="AU629" s="305" t="s">
        <v>88</v>
      </c>
      <c r="AV629" s="15" t="s">
        <v>86</v>
      </c>
      <c r="AW629" s="15" t="s">
        <v>34</v>
      </c>
      <c r="AX629" s="15" t="s">
        <v>78</v>
      </c>
      <c r="AY629" s="305" t="s">
        <v>168</v>
      </c>
    </row>
    <row r="630" s="13" customFormat="1">
      <c r="A630" s="13"/>
      <c r="B630" s="273"/>
      <c r="C630" s="274"/>
      <c r="D630" s="275" t="s">
        <v>176</v>
      </c>
      <c r="E630" s="276" t="s">
        <v>1</v>
      </c>
      <c r="F630" s="277" t="s">
        <v>736</v>
      </c>
      <c r="G630" s="274"/>
      <c r="H630" s="278">
        <v>2.7850000000000001</v>
      </c>
      <c r="I630" s="279"/>
      <c r="J630" s="274"/>
      <c r="K630" s="274"/>
      <c r="L630" s="280"/>
      <c r="M630" s="281"/>
      <c r="N630" s="282"/>
      <c r="O630" s="282"/>
      <c r="P630" s="282"/>
      <c r="Q630" s="282"/>
      <c r="R630" s="282"/>
      <c r="S630" s="282"/>
      <c r="T630" s="28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84" t="s">
        <v>176</v>
      </c>
      <c r="AU630" s="284" t="s">
        <v>88</v>
      </c>
      <c r="AV630" s="13" t="s">
        <v>88</v>
      </c>
      <c r="AW630" s="13" t="s">
        <v>34</v>
      </c>
      <c r="AX630" s="13" t="s">
        <v>78</v>
      </c>
      <c r="AY630" s="284" t="s">
        <v>168</v>
      </c>
    </row>
    <row r="631" s="13" customFormat="1">
      <c r="A631" s="13"/>
      <c r="B631" s="273"/>
      <c r="C631" s="274"/>
      <c r="D631" s="275" t="s">
        <v>176</v>
      </c>
      <c r="E631" s="276" t="s">
        <v>1</v>
      </c>
      <c r="F631" s="277" t="s">
        <v>737</v>
      </c>
      <c r="G631" s="274"/>
      <c r="H631" s="278">
        <v>2.343</v>
      </c>
      <c r="I631" s="279"/>
      <c r="J631" s="274"/>
      <c r="K631" s="274"/>
      <c r="L631" s="280"/>
      <c r="M631" s="281"/>
      <c r="N631" s="282"/>
      <c r="O631" s="282"/>
      <c r="P631" s="282"/>
      <c r="Q631" s="282"/>
      <c r="R631" s="282"/>
      <c r="S631" s="282"/>
      <c r="T631" s="28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84" t="s">
        <v>176</v>
      </c>
      <c r="AU631" s="284" t="s">
        <v>88</v>
      </c>
      <c r="AV631" s="13" t="s">
        <v>88</v>
      </c>
      <c r="AW631" s="13" t="s">
        <v>34</v>
      </c>
      <c r="AX631" s="13" t="s">
        <v>78</v>
      </c>
      <c r="AY631" s="284" t="s">
        <v>168</v>
      </c>
    </row>
    <row r="632" s="13" customFormat="1">
      <c r="A632" s="13"/>
      <c r="B632" s="273"/>
      <c r="C632" s="274"/>
      <c r="D632" s="275" t="s">
        <v>176</v>
      </c>
      <c r="E632" s="276" t="s">
        <v>1</v>
      </c>
      <c r="F632" s="277" t="s">
        <v>738</v>
      </c>
      <c r="G632" s="274"/>
      <c r="H632" s="278">
        <v>3.6360000000000001</v>
      </c>
      <c r="I632" s="279"/>
      <c r="J632" s="274"/>
      <c r="K632" s="274"/>
      <c r="L632" s="280"/>
      <c r="M632" s="281"/>
      <c r="N632" s="282"/>
      <c r="O632" s="282"/>
      <c r="P632" s="282"/>
      <c r="Q632" s="282"/>
      <c r="R632" s="282"/>
      <c r="S632" s="282"/>
      <c r="T632" s="28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84" t="s">
        <v>176</v>
      </c>
      <c r="AU632" s="284" t="s">
        <v>88</v>
      </c>
      <c r="AV632" s="13" t="s">
        <v>88</v>
      </c>
      <c r="AW632" s="13" t="s">
        <v>34</v>
      </c>
      <c r="AX632" s="13" t="s">
        <v>78</v>
      </c>
      <c r="AY632" s="284" t="s">
        <v>168</v>
      </c>
    </row>
    <row r="633" s="13" customFormat="1">
      <c r="A633" s="13"/>
      <c r="B633" s="273"/>
      <c r="C633" s="274"/>
      <c r="D633" s="275" t="s">
        <v>176</v>
      </c>
      <c r="E633" s="276" t="s">
        <v>1</v>
      </c>
      <c r="F633" s="277" t="s">
        <v>739</v>
      </c>
      <c r="G633" s="274"/>
      <c r="H633" s="278">
        <v>2.363</v>
      </c>
      <c r="I633" s="279"/>
      <c r="J633" s="274"/>
      <c r="K633" s="274"/>
      <c r="L633" s="280"/>
      <c r="M633" s="281"/>
      <c r="N633" s="282"/>
      <c r="O633" s="282"/>
      <c r="P633" s="282"/>
      <c r="Q633" s="282"/>
      <c r="R633" s="282"/>
      <c r="S633" s="282"/>
      <c r="T633" s="28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84" t="s">
        <v>176</v>
      </c>
      <c r="AU633" s="284" t="s">
        <v>88</v>
      </c>
      <c r="AV633" s="13" t="s">
        <v>88</v>
      </c>
      <c r="AW633" s="13" t="s">
        <v>34</v>
      </c>
      <c r="AX633" s="13" t="s">
        <v>78</v>
      </c>
      <c r="AY633" s="284" t="s">
        <v>168</v>
      </c>
    </row>
    <row r="634" s="16" customFormat="1">
      <c r="A634" s="16"/>
      <c r="B634" s="306"/>
      <c r="C634" s="307"/>
      <c r="D634" s="275" t="s">
        <v>176</v>
      </c>
      <c r="E634" s="308" t="s">
        <v>1</v>
      </c>
      <c r="F634" s="309" t="s">
        <v>235</v>
      </c>
      <c r="G634" s="307"/>
      <c r="H634" s="310">
        <v>11.126999999999999</v>
      </c>
      <c r="I634" s="311"/>
      <c r="J634" s="307"/>
      <c r="K634" s="307"/>
      <c r="L634" s="312"/>
      <c r="M634" s="313"/>
      <c r="N634" s="314"/>
      <c r="O634" s="314"/>
      <c r="P634" s="314"/>
      <c r="Q634" s="314"/>
      <c r="R634" s="314"/>
      <c r="S634" s="314"/>
      <c r="T634" s="315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16" t="s">
        <v>176</v>
      </c>
      <c r="AU634" s="316" t="s">
        <v>88</v>
      </c>
      <c r="AV634" s="16" t="s">
        <v>187</v>
      </c>
      <c r="AW634" s="16" t="s">
        <v>34</v>
      </c>
      <c r="AX634" s="16" t="s">
        <v>78</v>
      </c>
      <c r="AY634" s="316" t="s">
        <v>168</v>
      </c>
    </row>
    <row r="635" s="15" customFormat="1">
      <c r="A635" s="15"/>
      <c r="B635" s="296"/>
      <c r="C635" s="297"/>
      <c r="D635" s="275" t="s">
        <v>176</v>
      </c>
      <c r="E635" s="298" t="s">
        <v>1</v>
      </c>
      <c r="F635" s="299" t="s">
        <v>740</v>
      </c>
      <c r="G635" s="297"/>
      <c r="H635" s="298" t="s">
        <v>1</v>
      </c>
      <c r="I635" s="300"/>
      <c r="J635" s="297"/>
      <c r="K635" s="297"/>
      <c r="L635" s="301"/>
      <c r="M635" s="302"/>
      <c r="N635" s="303"/>
      <c r="O635" s="303"/>
      <c r="P635" s="303"/>
      <c r="Q635" s="303"/>
      <c r="R635" s="303"/>
      <c r="S635" s="303"/>
      <c r="T635" s="304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305" t="s">
        <v>176</v>
      </c>
      <c r="AU635" s="305" t="s">
        <v>88</v>
      </c>
      <c r="AV635" s="15" t="s">
        <v>86</v>
      </c>
      <c r="AW635" s="15" t="s">
        <v>34</v>
      </c>
      <c r="AX635" s="15" t="s">
        <v>78</v>
      </c>
      <c r="AY635" s="305" t="s">
        <v>168</v>
      </c>
    </row>
    <row r="636" s="15" customFormat="1">
      <c r="A636" s="15"/>
      <c r="B636" s="296"/>
      <c r="C636" s="297"/>
      <c r="D636" s="275" t="s">
        <v>176</v>
      </c>
      <c r="E636" s="298" t="s">
        <v>1</v>
      </c>
      <c r="F636" s="299" t="s">
        <v>722</v>
      </c>
      <c r="G636" s="297"/>
      <c r="H636" s="298" t="s">
        <v>1</v>
      </c>
      <c r="I636" s="300"/>
      <c r="J636" s="297"/>
      <c r="K636" s="297"/>
      <c r="L636" s="301"/>
      <c r="M636" s="302"/>
      <c r="N636" s="303"/>
      <c r="O636" s="303"/>
      <c r="P636" s="303"/>
      <c r="Q636" s="303"/>
      <c r="R636" s="303"/>
      <c r="S636" s="303"/>
      <c r="T636" s="30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305" t="s">
        <v>176</v>
      </c>
      <c r="AU636" s="305" t="s">
        <v>88</v>
      </c>
      <c r="AV636" s="15" t="s">
        <v>86</v>
      </c>
      <c r="AW636" s="15" t="s">
        <v>34</v>
      </c>
      <c r="AX636" s="15" t="s">
        <v>78</v>
      </c>
      <c r="AY636" s="305" t="s">
        <v>168</v>
      </c>
    </row>
    <row r="637" s="13" customFormat="1">
      <c r="A637" s="13"/>
      <c r="B637" s="273"/>
      <c r="C637" s="274"/>
      <c r="D637" s="275" t="s">
        <v>176</v>
      </c>
      <c r="E637" s="276" t="s">
        <v>1</v>
      </c>
      <c r="F637" s="277" t="s">
        <v>741</v>
      </c>
      <c r="G637" s="274"/>
      <c r="H637" s="278">
        <v>1.575</v>
      </c>
      <c r="I637" s="279"/>
      <c r="J637" s="274"/>
      <c r="K637" s="274"/>
      <c r="L637" s="280"/>
      <c r="M637" s="281"/>
      <c r="N637" s="282"/>
      <c r="O637" s="282"/>
      <c r="P637" s="282"/>
      <c r="Q637" s="282"/>
      <c r="R637" s="282"/>
      <c r="S637" s="282"/>
      <c r="T637" s="28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84" t="s">
        <v>176</v>
      </c>
      <c r="AU637" s="284" t="s">
        <v>88</v>
      </c>
      <c r="AV637" s="13" t="s">
        <v>88</v>
      </c>
      <c r="AW637" s="13" t="s">
        <v>34</v>
      </c>
      <c r="AX637" s="13" t="s">
        <v>78</v>
      </c>
      <c r="AY637" s="284" t="s">
        <v>168</v>
      </c>
    </row>
    <row r="638" s="16" customFormat="1">
      <c r="A638" s="16"/>
      <c r="B638" s="306"/>
      <c r="C638" s="307"/>
      <c r="D638" s="275" t="s">
        <v>176</v>
      </c>
      <c r="E638" s="308" t="s">
        <v>1</v>
      </c>
      <c r="F638" s="309" t="s">
        <v>235</v>
      </c>
      <c r="G638" s="307"/>
      <c r="H638" s="310">
        <v>1.575</v>
      </c>
      <c r="I638" s="311"/>
      <c r="J638" s="307"/>
      <c r="K638" s="307"/>
      <c r="L638" s="312"/>
      <c r="M638" s="313"/>
      <c r="N638" s="314"/>
      <c r="O638" s="314"/>
      <c r="P638" s="314"/>
      <c r="Q638" s="314"/>
      <c r="R638" s="314"/>
      <c r="S638" s="314"/>
      <c r="T638" s="315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316" t="s">
        <v>176</v>
      </c>
      <c r="AU638" s="316" t="s">
        <v>88</v>
      </c>
      <c r="AV638" s="16" t="s">
        <v>187</v>
      </c>
      <c r="AW638" s="16" t="s">
        <v>34</v>
      </c>
      <c r="AX638" s="16" t="s">
        <v>78</v>
      </c>
      <c r="AY638" s="316" t="s">
        <v>168</v>
      </c>
    </row>
    <row r="639" s="15" customFormat="1">
      <c r="A639" s="15"/>
      <c r="B639" s="296"/>
      <c r="C639" s="297"/>
      <c r="D639" s="275" t="s">
        <v>176</v>
      </c>
      <c r="E639" s="298" t="s">
        <v>1</v>
      </c>
      <c r="F639" s="299" t="s">
        <v>742</v>
      </c>
      <c r="G639" s="297"/>
      <c r="H639" s="298" t="s">
        <v>1</v>
      </c>
      <c r="I639" s="300"/>
      <c r="J639" s="297"/>
      <c r="K639" s="297"/>
      <c r="L639" s="301"/>
      <c r="M639" s="302"/>
      <c r="N639" s="303"/>
      <c r="O639" s="303"/>
      <c r="P639" s="303"/>
      <c r="Q639" s="303"/>
      <c r="R639" s="303"/>
      <c r="S639" s="303"/>
      <c r="T639" s="30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305" t="s">
        <v>176</v>
      </c>
      <c r="AU639" s="305" t="s">
        <v>88</v>
      </c>
      <c r="AV639" s="15" t="s">
        <v>86</v>
      </c>
      <c r="AW639" s="15" t="s">
        <v>34</v>
      </c>
      <c r="AX639" s="15" t="s">
        <v>78</v>
      </c>
      <c r="AY639" s="305" t="s">
        <v>168</v>
      </c>
    </row>
    <row r="640" s="13" customFormat="1">
      <c r="A640" s="13"/>
      <c r="B640" s="273"/>
      <c r="C640" s="274"/>
      <c r="D640" s="275" t="s">
        <v>176</v>
      </c>
      <c r="E640" s="276" t="s">
        <v>1</v>
      </c>
      <c r="F640" s="277" t="s">
        <v>743</v>
      </c>
      <c r="G640" s="274"/>
      <c r="H640" s="278">
        <v>1.575</v>
      </c>
      <c r="I640" s="279"/>
      <c r="J640" s="274"/>
      <c r="K640" s="274"/>
      <c r="L640" s="280"/>
      <c r="M640" s="281"/>
      <c r="N640" s="282"/>
      <c r="O640" s="282"/>
      <c r="P640" s="282"/>
      <c r="Q640" s="282"/>
      <c r="R640" s="282"/>
      <c r="S640" s="282"/>
      <c r="T640" s="28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84" t="s">
        <v>176</v>
      </c>
      <c r="AU640" s="284" t="s">
        <v>88</v>
      </c>
      <c r="AV640" s="13" t="s">
        <v>88</v>
      </c>
      <c r="AW640" s="13" t="s">
        <v>34</v>
      </c>
      <c r="AX640" s="13" t="s">
        <v>78</v>
      </c>
      <c r="AY640" s="284" t="s">
        <v>168</v>
      </c>
    </row>
    <row r="641" s="16" customFormat="1">
      <c r="A641" s="16"/>
      <c r="B641" s="306"/>
      <c r="C641" s="307"/>
      <c r="D641" s="275" t="s">
        <v>176</v>
      </c>
      <c r="E641" s="308" t="s">
        <v>1</v>
      </c>
      <c r="F641" s="309" t="s">
        <v>235</v>
      </c>
      <c r="G641" s="307"/>
      <c r="H641" s="310">
        <v>1.575</v>
      </c>
      <c r="I641" s="311"/>
      <c r="J641" s="307"/>
      <c r="K641" s="307"/>
      <c r="L641" s="312"/>
      <c r="M641" s="313"/>
      <c r="N641" s="314"/>
      <c r="O641" s="314"/>
      <c r="P641" s="314"/>
      <c r="Q641" s="314"/>
      <c r="R641" s="314"/>
      <c r="S641" s="314"/>
      <c r="T641" s="315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T641" s="316" t="s">
        <v>176</v>
      </c>
      <c r="AU641" s="316" t="s">
        <v>88</v>
      </c>
      <c r="AV641" s="16" t="s">
        <v>187</v>
      </c>
      <c r="AW641" s="16" t="s">
        <v>34</v>
      </c>
      <c r="AX641" s="16" t="s">
        <v>78</v>
      </c>
      <c r="AY641" s="316" t="s">
        <v>168</v>
      </c>
    </row>
    <row r="642" s="14" customFormat="1">
      <c r="A642" s="14"/>
      <c r="B642" s="285"/>
      <c r="C642" s="286"/>
      <c r="D642" s="275" t="s">
        <v>176</v>
      </c>
      <c r="E642" s="287" t="s">
        <v>1</v>
      </c>
      <c r="F642" s="288" t="s">
        <v>178</v>
      </c>
      <c r="G642" s="286"/>
      <c r="H642" s="289">
        <v>114.039</v>
      </c>
      <c r="I642" s="290"/>
      <c r="J642" s="286"/>
      <c r="K642" s="286"/>
      <c r="L642" s="291"/>
      <c r="M642" s="292"/>
      <c r="N642" s="293"/>
      <c r="O642" s="293"/>
      <c r="P642" s="293"/>
      <c r="Q642" s="293"/>
      <c r="R642" s="293"/>
      <c r="S642" s="293"/>
      <c r="T642" s="29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95" t="s">
        <v>176</v>
      </c>
      <c r="AU642" s="295" t="s">
        <v>88</v>
      </c>
      <c r="AV642" s="14" t="s">
        <v>174</v>
      </c>
      <c r="AW642" s="14" t="s">
        <v>34</v>
      </c>
      <c r="AX642" s="14" t="s">
        <v>86</v>
      </c>
      <c r="AY642" s="295" t="s">
        <v>168</v>
      </c>
    </row>
    <row r="643" s="2" customFormat="1" ht="16.5" customHeight="1">
      <c r="A643" s="39"/>
      <c r="B643" s="40"/>
      <c r="C643" s="259" t="s">
        <v>744</v>
      </c>
      <c r="D643" s="259" t="s">
        <v>170</v>
      </c>
      <c r="E643" s="260" t="s">
        <v>745</v>
      </c>
      <c r="F643" s="261" t="s">
        <v>746</v>
      </c>
      <c r="G643" s="262" t="s">
        <v>210</v>
      </c>
      <c r="H643" s="263">
        <v>45.006999999999998</v>
      </c>
      <c r="I643" s="264"/>
      <c r="J643" s="265">
        <f>ROUND(I643*H643,2)</f>
        <v>0</v>
      </c>
      <c r="K643" s="266"/>
      <c r="L643" s="45"/>
      <c r="M643" s="267" t="s">
        <v>1</v>
      </c>
      <c r="N643" s="268" t="s">
        <v>43</v>
      </c>
      <c r="O643" s="92"/>
      <c r="P643" s="269">
        <f>O643*H643</f>
        <v>0</v>
      </c>
      <c r="Q643" s="269">
        <v>0</v>
      </c>
      <c r="R643" s="269">
        <f>Q643*H643</f>
        <v>0</v>
      </c>
      <c r="S643" s="269">
        <v>0.067000000000000004</v>
      </c>
      <c r="T643" s="270">
        <f>S643*H643</f>
        <v>3.015469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71" t="s">
        <v>174</v>
      </c>
      <c r="AT643" s="271" t="s">
        <v>170</v>
      </c>
      <c r="AU643" s="271" t="s">
        <v>88</v>
      </c>
      <c r="AY643" s="18" t="s">
        <v>168</v>
      </c>
      <c r="BE643" s="272">
        <f>IF(N643="základní",J643,0)</f>
        <v>0</v>
      </c>
      <c r="BF643" s="272">
        <f>IF(N643="snížená",J643,0)</f>
        <v>0</v>
      </c>
      <c r="BG643" s="272">
        <f>IF(N643="zákl. přenesená",J643,0)</f>
        <v>0</v>
      </c>
      <c r="BH643" s="272">
        <f>IF(N643="sníž. přenesená",J643,0)</f>
        <v>0</v>
      </c>
      <c r="BI643" s="272">
        <f>IF(N643="nulová",J643,0)</f>
        <v>0</v>
      </c>
      <c r="BJ643" s="18" t="s">
        <v>86</v>
      </c>
      <c r="BK643" s="272">
        <f>ROUND(I643*H643,2)</f>
        <v>0</v>
      </c>
      <c r="BL643" s="18" t="s">
        <v>174</v>
      </c>
      <c r="BM643" s="271" t="s">
        <v>747</v>
      </c>
    </row>
    <row r="644" s="15" customFormat="1">
      <c r="A644" s="15"/>
      <c r="B644" s="296"/>
      <c r="C644" s="297"/>
      <c r="D644" s="275" t="s">
        <v>176</v>
      </c>
      <c r="E644" s="298" t="s">
        <v>1</v>
      </c>
      <c r="F644" s="299" t="s">
        <v>229</v>
      </c>
      <c r="G644" s="297"/>
      <c r="H644" s="298" t="s">
        <v>1</v>
      </c>
      <c r="I644" s="300"/>
      <c r="J644" s="297"/>
      <c r="K644" s="297"/>
      <c r="L644" s="301"/>
      <c r="M644" s="302"/>
      <c r="N644" s="303"/>
      <c r="O644" s="303"/>
      <c r="P644" s="303"/>
      <c r="Q644" s="303"/>
      <c r="R644" s="303"/>
      <c r="S644" s="303"/>
      <c r="T644" s="304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305" t="s">
        <v>176</v>
      </c>
      <c r="AU644" s="305" t="s">
        <v>88</v>
      </c>
      <c r="AV644" s="15" t="s">
        <v>86</v>
      </c>
      <c r="AW644" s="15" t="s">
        <v>34</v>
      </c>
      <c r="AX644" s="15" t="s">
        <v>78</v>
      </c>
      <c r="AY644" s="305" t="s">
        <v>168</v>
      </c>
    </row>
    <row r="645" s="13" customFormat="1">
      <c r="A645" s="13"/>
      <c r="B645" s="273"/>
      <c r="C645" s="274"/>
      <c r="D645" s="275" t="s">
        <v>176</v>
      </c>
      <c r="E645" s="276" t="s">
        <v>1</v>
      </c>
      <c r="F645" s="277" t="s">
        <v>748</v>
      </c>
      <c r="G645" s="274"/>
      <c r="H645" s="278">
        <v>5.9100000000000001</v>
      </c>
      <c r="I645" s="279"/>
      <c r="J645" s="274"/>
      <c r="K645" s="274"/>
      <c r="L645" s="280"/>
      <c r="M645" s="281"/>
      <c r="N645" s="282"/>
      <c r="O645" s="282"/>
      <c r="P645" s="282"/>
      <c r="Q645" s="282"/>
      <c r="R645" s="282"/>
      <c r="S645" s="282"/>
      <c r="T645" s="28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84" t="s">
        <v>176</v>
      </c>
      <c r="AU645" s="284" t="s">
        <v>88</v>
      </c>
      <c r="AV645" s="13" t="s">
        <v>88</v>
      </c>
      <c r="AW645" s="13" t="s">
        <v>34</v>
      </c>
      <c r="AX645" s="13" t="s">
        <v>78</v>
      </c>
      <c r="AY645" s="284" t="s">
        <v>168</v>
      </c>
    </row>
    <row r="646" s="13" customFormat="1">
      <c r="A646" s="13"/>
      <c r="B646" s="273"/>
      <c r="C646" s="274"/>
      <c r="D646" s="275" t="s">
        <v>176</v>
      </c>
      <c r="E646" s="276" t="s">
        <v>1</v>
      </c>
      <c r="F646" s="277" t="s">
        <v>749</v>
      </c>
      <c r="G646" s="274"/>
      <c r="H646" s="278">
        <v>2.0369999999999999</v>
      </c>
      <c r="I646" s="279"/>
      <c r="J646" s="274"/>
      <c r="K646" s="274"/>
      <c r="L646" s="280"/>
      <c r="M646" s="281"/>
      <c r="N646" s="282"/>
      <c r="O646" s="282"/>
      <c r="P646" s="282"/>
      <c r="Q646" s="282"/>
      <c r="R646" s="282"/>
      <c r="S646" s="282"/>
      <c r="T646" s="28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84" t="s">
        <v>176</v>
      </c>
      <c r="AU646" s="284" t="s">
        <v>88</v>
      </c>
      <c r="AV646" s="13" t="s">
        <v>88</v>
      </c>
      <c r="AW646" s="13" t="s">
        <v>34</v>
      </c>
      <c r="AX646" s="13" t="s">
        <v>78</v>
      </c>
      <c r="AY646" s="284" t="s">
        <v>168</v>
      </c>
    </row>
    <row r="647" s="13" customFormat="1">
      <c r="A647" s="13"/>
      <c r="B647" s="273"/>
      <c r="C647" s="274"/>
      <c r="D647" s="275" t="s">
        <v>176</v>
      </c>
      <c r="E647" s="276" t="s">
        <v>1</v>
      </c>
      <c r="F647" s="277" t="s">
        <v>750</v>
      </c>
      <c r="G647" s="274"/>
      <c r="H647" s="278">
        <v>1.379</v>
      </c>
      <c r="I647" s="279"/>
      <c r="J647" s="274"/>
      <c r="K647" s="274"/>
      <c r="L647" s="280"/>
      <c r="M647" s="281"/>
      <c r="N647" s="282"/>
      <c r="O647" s="282"/>
      <c r="P647" s="282"/>
      <c r="Q647" s="282"/>
      <c r="R647" s="282"/>
      <c r="S647" s="282"/>
      <c r="T647" s="28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84" t="s">
        <v>176</v>
      </c>
      <c r="AU647" s="284" t="s">
        <v>88</v>
      </c>
      <c r="AV647" s="13" t="s">
        <v>88</v>
      </c>
      <c r="AW647" s="13" t="s">
        <v>34</v>
      </c>
      <c r="AX647" s="13" t="s">
        <v>78</v>
      </c>
      <c r="AY647" s="284" t="s">
        <v>168</v>
      </c>
    </row>
    <row r="648" s="13" customFormat="1">
      <c r="A648" s="13"/>
      <c r="B648" s="273"/>
      <c r="C648" s="274"/>
      <c r="D648" s="275" t="s">
        <v>176</v>
      </c>
      <c r="E648" s="276" t="s">
        <v>1</v>
      </c>
      <c r="F648" s="277" t="s">
        <v>751</v>
      </c>
      <c r="G648" s="274"/>
      <c r="H648" s="278">
        <v>13.23</v>
      </c>
      <c r="I648" s="279"/>
      <c r="J648" s="274"/>
      <c r="K648" s="274"/>
      <c r="L648" s="280"/>
      <c r="M648" s="281"/>
      <c r="N648" s="282"/>
      <c r="O648" s="282"/>
      <c r="P648" s="282"/>
      <c r="Q648" s="282"/>
      <c r="R648" s="282"/>
      <c r="S648" s="282"/>
      <c r="T648" s="28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84" t="s">
        <v>176</v>
      </c>
      <c r="AU648" s="284" t="s">
        <v>88</v>
      </c>
      <c r="AV648" s="13" t="s">
        <v>88</v>
      </c>
      <c r="AW648" s="13" t="s">
        <v>34</v>
      </c>
      <c r="AX648" s="13" t="s">
        <v>78</v>
      </c>
      <c r="AY648" s="284" t="s">
        <v>168</v>
      </c>
    </row>
    <row r="649" s="13" customFormat="1">
      <c r="A649" s="13"/>
      <c r="B649" s="273"/>
      <c r="C649" s="274"/>
      <c r="D649" s="275" t="s">
        <v>176</v>
      </c>
      <c r="E649" s="276" t="s">
        <v>1</v>
      </c>
      <c r="F649" s="277" t="s">
        <v>752</v>
      </c>
      <c r="G649" s="274"/>
      <c r="H649" s="278">
        <v>2.4199999999999999</v>
      </c>
      <c r="I649" s="279"/>
      <c r="J649" s="274"/>
      <c r="K649" s="274"/>
      <c r="L649" s="280"/>
      <c r="M649" s="281"/>
      <c r="N649" s="282"/>
      <c r="O649" s="282"/>
      <c r="P649" s="282"/>
      <c r="Q649" s="282"/>
      <c r="R649" s="282"/>
      <c r="S649" s="282"/>
      <c r="T649" s="28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84" t="s">
        <v>176</v>
      </c>
      <c r="AU649" s="284" t="s">
        <v>88</v>
      </c>
      <c r="AV649" s="13" t="s">
        <v>88</v>
      </c>
      <c r="AW649" s="13" t="s">
        <v>34</v>
      </c>
      <c r="AX649" s="13" t="s">
        <v>78</v>
      </c>
      <c r="AY649" s="284" t="s">
        <v>168</v>
      </c>
    </row>
    <row r="650" s="13" customFormat="1">
      <c r="A650" s="13"/>
      <c r="B650" s="273"/>
      <c r="C650" s="274"/>
      <c r="D650" s="275" t="s">
        <v>176</v>
      </c>
      <c r="E650" s="276" t="s">
        <v>1</v>
      </c>
      <c r="F650" s="277" t="s">
        <v>753</v>
      </c>
      <c r="G650" s="274"/>
      <c r="H650" s="278">
        <v>5.319</v>
      </c>
      <c r="I650" s="279"/>
      <c r="J650" s="274"/>
      <c r="K650" s="274"/>
      <c r="L650" s="280"/>
      <c r="M650" s="281"/>
      <c r="N650" s="282"/>
      <c r="O650" s="282"/>
      <c r="P650" s="282"/>
      <c r="Q650" s="282"/>
      <c r="R650" s="282"/>
      <c r="S650" s="282"/>
      <c r="T650" s="28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84" t="s">
        <v>176</v>
      </c>
      <c r="AU650" s="284" t="s">
        <v>88</v>
      </c>
      <c r="AV650" s="13" t="s">
        <v>88</v>
      </c>
      <c r="AW650" s="13" t="s">
        <v>34</v>
      </c>
      <c r="AX650" s="13" t="s">
        <v>78</v>
      </c>
      <c r="AY650" s="284" t="s">
        <v>168</v>
      </c>
    </row>
    <row r="651" s="16" customFormat="1">
      <c r="A651" s="16"/>
      <c r="B651" s="306"/>
      <c r="C651" s="307"/>
      <c r="D651" s="275" t="s">
        <v>176</v>
      </c>
      <c r="E651" s="308" t="s">
        <v>1</v>
      </c>
      <c r="F651" s="309" t="s">
        <v>235</v>
      </c>
      <c r="G651" s="307"/>
      <c r="H651" s="310">
        <v>30.295000000000002</v>
      </c>
      <c r="I651" s="311"/>
      <c r="J651" s="307"/>
      <c r="K651" s="307"/>
      <c r="L651" s="312"/>
      <c r="M651" s="313"/>
      <c r="N651" s="314"/>
      <c r="O651" s="314"/>
      <c r="P651" s="314"/>
      <c r="Q651" s="314"/>
      <c r="R651" s="314"/>
      <c r="S651" s="314"/>
      <c r="T651" s="315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316" t="s">
        <v>176</v>
      </c>
      <c r="AU651" s="316" t="s">
        <v>88</v>
      </c>
      <c r="AV651" s="16" t="s">
        <v>187</v>
      </c>
      <c r="AW651" s="16" t="s">
        <v>34</v>
      </c>
      <c r="AX651" s="16" t="s">
        <v>78</v>
      </c>
      <c r="AY651" s="316" t="s">
        <v>168</v>
      </c>
    </row>
    <row r="652" s="15" customFormat="1">
      <c r="A652" s="15"/>
      <c r="B652" s="296"/>
      <c r="C652" s="297"/>
      <c r="D652" s="275" t="s">
        <v>176</v>
      </c>
      <c r="E652" s="298" t="s">
        <v>1</v>
      </c>
      <c r="F652" s="299" t="s">
        <v>236</v>
      </c>
      <c r="G652" s="297"/>
      <c r="H652" s="298" t="s">
        <v>1</v>
      </c>
      <c r="I652" s="300"/>
      <c r="J652" s="297"/>
      <c r="K652" s="297"/>
      <c r="L652" s="301"/>
      <c r="M652" s="302"/>
      <c r="N652" s="303"/>
      <c r="O652" s="303"/>
      <c r="P652" s="303"/>
      <c r="Q652" s="303"/>
      <c r="R652" s="303"/>
      <c r="S652" s="303"/>
      <c r="T652" s="304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305" t="s">
        <v>176</v>
      </c>
      <c r="AU652" s="305" t="s">
        <v>88</v>
      </c>
      <c r="AV652" s="15" t="s">
        <v>86</v>
      </c>
      <c r="AW652" s="15" t="s">
        <v>34</v>
      </c>
      <c r="AX652" s="15" t="s">
        <v>78</v>
      </c>
      <c r="AY652" s="305" t="s">
        <v>168</v>
      </c>
    </row>
    <row r="653" s="13" customFormat="1">
      <c r="A653" s="13"/>
      <c r="B653" s="273"/>
      <c r="C653" s="274"/>
      <c r="D653" s="275" t="s">
        <v>176</v>
      </c>
      <c r="E653" s="276" t="s">
        <v>1</v>
      </c>
      <c r="F653" s="277" t="s">
        <v>754</v>
      </c>
      <c r="G653" s="274"/>
      <c r="H653" s="278">
        <v>5.0590000000000002</v>
      </c>
      <c r="I653" s="279"/>
      <c r="J653" s="274"/>
      <c r="K653" s="274"/>
      <c r="L653" s="280"/>
      <c r="M653" s="281"/>
      <c r="N653" s="282"/>
      <c r="O653" s="282"/>
      <c r="P653" s="282"/>
      <c r="Q653" s="282"/>
      <c r="R653" s="282"/>
      <c r="S653" s="282"/>
      <c r="T653" s="28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84" t="s">
        <v>176</v>
      </c>
      <c r="AU653" s="284" t="s">
        <v>88</v>
      </c>
      <c r="AV653" s="13" t="s">
        <v>88</v>
      </c>
      <c r="AW653" s="13" t="s">
        <v>34</v>
      </c>
      <c r="AX653" s="13" t="s">
        <v>78</v>
      </c>
      <c r="AY653" s="284" t="s">
        <v>168</v>
      </c>
    </row>
    <row r="654" s="13" customFormat="1">
      <c r="A654" s="13"/>
      <c r="B654" s="273"/>
      <c r="C654" s="274"/>
      <c r="D654" s="275" t="s">
        <v>176</v>
      </c>
      <c r="E654" s="276" t="s">
        <v>1</v>
      </c>
      <c r="F654" s="277" t="s">
        <v>755</v>
      </c>
      <c r="G654" s="274"/>
      <c r="H654" s="278">
        <v>4.7279999999999998</v>
      </c>
      <c r="I654" s="279"/>
      <c r="J654" s="274"/>
      <c r="K654" s="274"/>
      <c r="L654" s="280"/>
      <c r="M654" s="281"/>
      <c r="N654" s="282"/>
      <c r="O654" s="282"/>
      <c r="P654" s="282"/>
      <c r="Q654" s="282"/>
      <c r="R654" s="282"/>
      <c r="S654" s="282"/>
      <c r="T654" s="28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84" t="s">
        <v>176</v>
      </c>
      <c r="AU654" s="284" t="s">
        <v>88</v>
      </c>
      <c r="AV654" s="13" t="s">
        <v>88</v>
      </c>
      <c r="AW654" s="13" t="s">
        <v>34</v>
      </c>
      <c r="AX654" s="13" t="s">
        <v>78</v>
      </c>
      <c r="AY654" s="284" t="s">
        <v>168</v>
      </c>
    </row>
    <row r="655" s="13" customFormat="1">
      <c r="A655" s="13"/>
      <c r="B655" s="273"/>
      <c r="C655" s="274"/>
      <c r="D655" s="275" t="s">
        <v>176</v>
      </c>
      <c r="E655" s="276" t="s">
        <v>1</v>
      </c>
      <c r="F655" s="277" t="s">
        <v>756</v>
      </c>
      <c r="G655" s="274"/>
      <c r="H655" s="278">
        <v>3.5459999999999998</v>
      </c>
      <c r="I655" s="279"/>
      <c r="J655" s="274"/>
      <c r="K655" s="274"/>
      <c r="L655" s="280"/>
      <c r="M655" s="281"/>
      <c r="N655" s="282"/>
      <c r="O655" s="282"/>
      <c r="P655" s="282"/>
      <c r="Q655" s="282"/>
      <c r="R655" s="282"/>
      <c r="S655" s="282"/>
      <c r="T655" s="28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84" t="s">
        <v>176</v>
      </c>
      <c r="AU655" s="284" t="s">
        <v>88</v>
      </c>
      <c r="AV655" s="13" t="s">
        <v>88</v>
      </c>
      <c r="AW655" s="13" t="s">
        <v>34</v>
      </c>
      <c r="AX655" s="13" t="s">
        <v>78</v>
      </c>
      <c r="AY655" s="284" t="s">
        <v>168</v>
      </c>
    </row>
    <row r="656" s="13" customFormat="1">
      <c r="A656" s="13"/>
      <c r="B656" s="273"/>
      <c r="C656" s="274"/>
      <c r="D656" s="275" t="s">
        <v>176</v>
      </c>
      <c r="E656" s="276" t="s">
        <v>1</v>
      </c>
      <c r="F656" s="277" t="s">
        <v>750</v>
      </c>
      <c r="G656" s="274"/>
      <c r="H656" s="278">
        <v>1.379</v>
      </c>
      <c r="I656" s="279"/>
      <c r="J656" s="274"/>
      <c r="K656" s="274"/>
      <c r="L656" s="280"/>
      <c r="M656" s="281"/>
      <c r="N656" s="282"/>
      <c r="O656" s="282"/>
      <c r="P656" s="282"/>
      <c r="Q656" s="282"/>
      <c r="R656" s="282"/>
      <c r="S656" s="282"/>
      <c r="T656" s="28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84" t="s">
        <v>176</v>
      </c>
      <c r="AU656" s="284" t="s">
        <v>88</v>
      </c>
      <c r="AV656" s="13" t="s">
        <v>88</v>
      </c>
      <c r="AW656" s="13" t="s">
        <v>34</v>
      </c>
      <c r="AX656" s="13" t="s">
        <v>78</v>
      </c>
      <c r="AY656" s="284" t="s">
        <v>168</v>
      </c>
    </row>
    <row r="657" s="16" customFormat="1">
      <c r="A657" s="16"/>
      <c r="B657" s="306"/>
      <c r="C657" s="307"/>
      <c r="D657" s="275" t="s">
        <v>176</v>
      </c>
      <c r="E657" s="308" t="s">
        <v>1</v>
      </c>
      <c r="F657" s="309" t="s">
        <v>235</v>
      </c>
      <c r="G657" s="307"/>
      <c r="H657" s="310">
        <v>14.712</v>
      </c>
      <c r="I657" s="311"/>
      <c r="J657" s="307"/>
      <c r="K657" s="307"/>
      <c r="L657" s="312"/>
      <c r="M657" s="313"/>
      <c r="N657" s="314"/>
      <c r="O657" s="314"/>
      <c r="P657" s="314"/>
      <c r="Q657" s="314"/>
      <c r="R657" s="314"/>
      <c r="S657" s="314"/>
      <c r="T657" s="315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316" t="s">
        <v>176</v>
      </c>
      <c r="AU657" s="316" t="s">
        <v>88</v>
      </c>
      <c r="AV657" s="16" t="s">
        <v>187</v>
      </c>
      <c r="AW657" s="16" t="s">
        <v>34</v>
      </c>
      <c r="AX657" s="16" t="s">
        <v>78</v>
      </c>
      <c r="AY657" s="316" t="s">
        <v>168</v>
      </c>
    </row>
    <row r="658" s="14" customFormat="1">
      <c r="A658" s="14"/>
      <c r="B658" s="285"/>
      <c r="C658" s="286"/>
      <c r="D658" s="275" t="s">
        <v>176</v>
      </c>
      <c r="E658" s="287" t="s">
        <v>1</v>
      </c>
      <c r="F658" s="288" t="s">
        <v>178</v>
      </c>
      <c r="G658" s="286"/>
      <c r="H658" s="289">
        <v>45.006999999999998</v>
      </c>
      <c r="I658" s="290"/>
      <c r="J658" s="286"/>
      <c r="K658" s="286"/>
      <c r="L658" s="291"/>
      <c r="M658" s="292"/>
      <c r="N658" s="293"/>
      <c r="O658" s="293"/>
      <c r="P658" s="293"/>
      <c r="Q658" s="293"/>
      <c r="R658" s="293"/>
      <c r="S658" s="293"/>
      <c r="T658" s="29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95" t="s">
        <v>176</v>
      </c>
      <c r="AU658" s="295" t="s">
        <v>88</v>
      </c>
      <c r="AV658" s="14" t="s">
        <v>174</v>
      </c>
      <c r="AW658" s="14" t="s">
        <v>34</v>
      </c>
      <c r="AX658" s="14" t="s">
        <v>86</v>
      </c>
      <c r="AY658" s="295" t="s">
        <v>168</v>
      </c>
    </row>
    <row r="659" s="2" customFormat="1" ht="21.75" customHeight="1">
      <c r="A659" s="39"/>
      <c r="B659" s="40"/>
      <c r="C659" s="259" t="s">
        <v>757</v>
      </c>
      <c r="D659" s="259" t="s">
        <v>170</v>
      </c>
      <c r="E659" s="260" t="s">
        <v>758</v>
      </c>
      <c r="F659" s="261" t="s">
        <v>759</v>
      </c>
      <c r="G659" s="262" t="s">
        <v>210</v>
      </c>
      <c r="H659" s="263">
        <v>8.7609999999999992</v>
      </c>
      <c r="I659" s="264"/>
      <c r="J659" s="265">
        <f>ROUND(I659*H659,2)</f>
        <v>0</v>
      </c>
      <c r="K659" s="266"/>
      <c r="L659" s="45"/>
      <c r="M659" s="267" t="s">
        <v>1</v>
      </c>
      <c r="N659" s="268" t="s">
        <v>43</v>
      </c>
      <c r="O659" s="92"/>
      <c r="P659" s="269">
        <f>O659*H659</f>
        <v>0</v>
      </c>
      <c r="Q659" s="269">
        <v>0</v>
      </c>
      <c r="R659" s="269">
        <f>Q659*H659</f>
        <v>0</v>
      </c>
      <c r="S659" s="269">
        <v>0.27000000000000002</v>
      </c>
      <c r="T659" s="270">
        <f>S659*H659</f>
        <v>2.3654699999999997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71" t="s">
        <v>174</v>
      </c>
      <c r="AT659" s="271" t="s">
        <v>170</v>
      </c>
      <c r="AU659" s="271" t="s">
        <v>88</v>
      </c>
      <c r="AY659" s="18" t="s">
        <v>168</v>
      </c>
      <c r="BE659" s="272">
        <f>IF(N659="základní",J659,0)</f>
        <v>0</v>
      </c>
      <c r="BF659" s="272">
        <f>IF(N659="snížená",J659,0)</f>
        <v>0</v>
      </c>
      <c r="BG659" s="272">
        <f>IF(N659="zákl. přenesená",J659,0)</f>
        <v>0</v>
      </c>
      <c r="BH659" s="272">
        <f>IF(N659="sníž. přenesená",J659,0)</f>
        <v>0</v>
      </c>
      <c r="BI659" s="272">
        <f>IF(N659="nulová",J659,0)</f>
        <v>0</v>
      </c>
      <c r="BJ659" s="18" t="s">
        <v>86</v>
      </c>
      <c r="BK659" s="272">
        <f>ROUND(I659*H659,2)</f>
        <v>0</v>
      </c>
      <c r="BL659" s="18" t="s">
        <v>174</v>
      </c>
      <c r="BM659" s="271" t="s">
        <v>760</v>
      </c>
    </row>
    <row r="660" s="13" customFormat="1">
      <c r="A660" s="13"/>
      <c r="B660" s="273"/>
      <c r="C660" s="274"/>
      <c r="D660" s="275" t="s">
        <v>176</v>
      </c>
      <c r="E660" s="276" t="s">
        <v>1</v>
      </c>
      <c r="F660" s="277" t="s">
        <v>761</v>
      </c>
      <c r="G660" s="274"/>
      <c r="H660" s="278">
        <v>6.3410000000000002</v>
      </c>
      <c r="I660" s="279"/>
      <c r="J660" s="274"/>
      <c r="K660" s="274"/>
      <c r="L660" s="280"/>
      <c r="M660" s="281"/>
      <c r="N660" s="282"/>
      <c r="O660" s="282"/>
      <c r="P660" s="282"/>
      <c r="Q660" s="282"/>
      <c r="R660" s="282"/>
      <c r="S660" s="282"/>
      <c r="T660" s="28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84" t="s">
        <v>176</v>
      </c>
      <c r="AU660" s="284" t="s">
        <v>88</v>
      </c>
      <c r="AV660" s="13" t="s">
        <v>88</v>
      </c>
      <c r="AW660" s="13" t="s">
        <v>34</v>
      </c>
      <c r="AX660" s="13" t="s">
        <v>78</v>
      </c>
      <c r="AY660" s="284" t="s">
        <v>168</v>
      </c>
    </row>
    <row r="661" s="13" customFormat="1">
      <c r="A661" s="13"/>
      <c r="B661" s="273"/>
      <c r="C661" s="274"/>
      <c r="D661" s="275" t="s">
        <v>176</v>
      </c>
      <c r="E661" s="276" t="s">
        <v>1</v>
      </c>
      <c r="F661" s="277" t="s">
        <v>752</v>
      </c>
      <c r="G661" s="274"/>
      <c r="H661" s="278">
        <v>2.4199999999999999</v>
      </c>
      <c r="I661" s="279"/>
      <c r="J661" s="274"/>
      <c r="K661" s="274"/>
      <c r="L661" s="280"/>
      <c r="M661" s="281"/>
      <c r="N661" s="282"/>
      <c r="O661" s="282"/>
      <c r="P661" s="282"/>
      <c r="Q661" s="282"/>
      <c r="R661" s="282"/>
      <c r="S661" s="282"/>
      <c r="T661" s="28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84" t="s">
        <v>176</v>
      </c>
      <c r="AU661" s="284" t="s">
        <v>88</v>
      </c>
      <c r="AV661" s="13" t="s">
        <v>88</v>
      </c>
      <c r="AW661" s="13" t="s">
        <v>34</v>
      </c>
      <c r="AX661" s="13" t="s">
        <v>78</v>
      </c>
      <c r="AY661" s="284" t="s">
        <v>168</v>
      </c>
    </row>
    <row r="662" s="14" customFormat="1">
      <c r="A662" s="14"/>
      <c r="B662" s="285"/>
      <c r="C662" s="286"/>
      <c r="D662" s="275" t="s">
        <v>176</v>
      </c>
      <c r="E662" s="287" t="s">
        <v>1</v>
      </c>
      <c r="F662" s="288" t="s">
        <v>178</v>
      </c>
      <c r="G662" s="286"/>
      <c r="H662" s="289">
        <v>8.7609999999999992</v>
      </c>
      <c r="I662" s="290"/>
      <c r="J662" s="286"/>
      <c r="K662" s="286"/>
      <c r="L662" s="291"/>
      <c r="M662" s="292"/>
      <c r="N662" s="293"/>
      <c r="O662" s="293"/>
      <c r="P662" s="293"/>
      <c r="Q662" s="293"/>
      <c r="R662" s="293"/>
      <c r="S662" s="293"/>
      <c r="T662" s="29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95" t="s">
        <v>176</v>
      </c>
      <c r="AU662" s="295" t="s">
        <v>88</v>
      </c>
      <c r="AV662" s="14" t="s">
        <v>174</v>
      </c>
      <c r="AW662" s="14" t="s">
        <v>34</v>
      </c>
      <c r="AX662" s="14" t="s">
        <v>86</v>
      </c>
      <c r="AY662" s="295" t="s">
        <v>168</v>
      </c>
    </row>
    <row r="663" s="2" customFormat="1" ht="21.75" customHeight="1">
      <c r="A663" s="39"/>
      <c r="B663" s="40"/>
      <c r="C663" s="259" t="s">
        <v>762</v>
      </c>
      <c r="D663" s="259" t="s">
        <v>170</v>
      </c>
      <c r="E663" s="260" t="s">
        <v>763</v>
      </c>
      <c r="F663" s="261" t="s">
        <v>764</v>
      </c>
      <c r="G663" s="262" t="s">
        <v>173</v>
      </c>
      <c r="H663" s="263">
        <v>4.7720000000000002</v>
      </c>
      <c r="I663" s="264"/>
      <c r="J663" s="265">
        <f>ROUND(I663*H663,2)</f>
        <v>0</v>
      </c>
      <c r="K663" s="266"/>
      <c r="L663" s="45"/>
      <c r="M663" s="267" t="s">
        <v>1</v>
      </c>
      <c r="N663" s="268" t="s">
        <v>43</v>
      </c>
      <c r="O663" s="92"/>
      <c r="P663" s="269">
        <f>O663*H663</f>
        <v>0</v>
      </c>
      <c r="Q663" s="269">
        <v>0</v>
      </c>
      <c r="R663" s="269">
        <f>Q663*H663</f>
        <v>0</v>
      </c>
      <c r="S663" s="269">
        <v>1.8</v>
      </c>
      <c r="T663" s="270">
        <f>S663*H663</f>
        <v>8.5896000000000008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71" t="s">
        <v>174</v>
      </c>
      <c r="AT663" s="271" t="s">
        <v>170</v>
      </c>
      <c r="AU663" s="271" t="s">
        <v>88</v>
      </c>
      <c r="AY663" s="18" t="s">
        <v>168</v>
      </c>
      <c r="BE663" s="272">
        <f>IF(N663="základní",J663,0)</f>
        <v>0</v>
      </c>
      <c r="BF663" s="272">
        <f>IF(N663="snížená",J663,0)</f>
        <v>0</v>
      </c>
      <c r="BG663" s="272">
        <f>IF(N663="zákl. přenesená",J663,0)</f>
        <v>0</v>
      </c>
      <c r="BH663" s="272">
        <f>IF(N663="sníž. přenesená",J663,0)</f>
        <v>0</v>
      </c>
      <c r="BI663" s="272">
        <f>IF(N663="nulová",J663,0)</f>
        <v>0</v>
      </c>
      <c r="BJ663" s="18" t="s">
        <v>86</v>
      </c>
      <c r="BK663" s="272">
        <f>ROUND(I663*H663,2)</f>
        <v>0</v>
      </c>
      <c r="BL663" s="18" t="s">
        <v>174</v>
      </c>
      <c r="BM663" s="271" t="s">
        <v>765</v>
      </c>
    </row>
    <row r="664" s="15" customFormat="1">
      <c r="A664" s="15"/>
      <c r="B664" s="296"/>
      <c r="C664" s="297"/>
      <c r="D664" s="275" t="s">
        <v>176</v>
      </c>
      <c r="E664" s="298" t="s">
        <v>1</v>
      </c>
      <c r="F664" s="299" t="s">
        <v>766</v>
      </c>
      <c r="G664" s="297"/>
      <c r="H664" s="298" t="s">
        <v>1</v>
      </c>
      <c r="I664" s="300"/>
      <c r="J664" s="297"/>
      <c r="K664" s="297"/>
      <c r="L664" s="301"/>
      <c r="M664" s="302"/>
      <c r="N664" s="303"/>
      <c r="O664" s="303"/>
      <c r="P664" s="303"/>
      <c r="Q664" s="303"/>
      <c r="R664" s="303"/>
      <c r="S664" s="303"/>
      <c r="T664" s="30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305" t="s">
        <v>176</v>
      </c>
      <c r="AU664" s="305" t="s">
        <v>88</v>
      </c>
      <c r="AV664" s="15" t="s">
        <v>86</v>
      </c>
      <c r="AW664" s="15" t="s">
        <v>34</v>
      </c>
      <c r="AX664" s="15" t="s">
        <v>78</v>
      </c>
      <c r="AY664" s="305" t="s">
        <v>168</v>
      </c>
    </row>
    <row r="665" s="13" customFormat="1">
      <c r="A665" s="13"/>
      <c r="B665" s="273"/>
      <c r="C665" s="274"/>
      <c r="D665" s="275" t="s">
        <v>176</v>
      </c>
      <c r="E665" s="276" t="s">
        <v>1</v>
      </c>
      <c r="F665" s="277" t="s">
        <v>767</v>
      </c>
      <c r="G665" s="274"/>
      <c r="H665" s="278">
        <v>2.6699999999999999</v>
      </c>
      <c r="I665" s="279"/>
      <c r="J665" s="274"/>
      <c r="K665" s="274"/>
      <c r="L665" s="280"/>
      <c r="M665" s="281"/>
      <c r="N665" s="282"/>
      <c r="O665" s="282"/>
      <c r="P665" s="282"/>
      <c r="Q665" s="282"/>
      <c r="R665" s="282"/>
      <c r="S665" s="282"/>
      <c r="T665" s="28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84" t="s">
        <v>176</v>
      </c>
      <c r="AU665" s="284" t="s">
        <v>88</v>
      </c>
      <c r="AV665" s="13" t="s">
        <v>88</v>
      </c>
      <c r="AW665" s="13" t="s">
        <v>34</v>
      </c>
      <c r="AX665" s="13" t="s">
        <v>78</v>
      </c>
      <c r="AY665" s="284" t="s">
        <v>168</v>
      </c>
    </row>
    <row r="666" s="13" customFormat="1">
      <c r="A666" s="13"/>
      <c r="B666" s="273"/>
      <c r="C666" s="274"/>
      <c r="D666" s="275" t="s">
        <v>176</v>
      </c>
      <c r="E666" s="276" t="s">
        <v>1</v>
      </c>
      <c r="F666" s="277" t="s">
        <v>768</v>
      </c>
      <c r="G666" s="274"/>
      <c r="H666" s="278">
        <v>0.68700000000000006</v>
      </c>
      <c r="I666" s="279"/>
      <c r="J666" s="274"/>
      <c r="K666" s="274"/>
      <c r="L666" s="280"/>
      <c r="M666" s="281"/>
      <c r="N666" s="282"/>
      <c r="O666" s="282"/>
      <c r="P666" s="282"/>
      <c r="Q666" s="282"/>
      <c r="R666" s="282"/>
      <c r="S666" s="282"/>
      <c r="T666" s="28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84" t="s">
        <v>176</v>
      </c>
      <c r="AU666" s="284" t="s">
        <v>88</v>
      </c>
      <c r="AV666" s="13" t="s">
        <v>88</v>
      </c>
      <c r="AW666" s="13" t="s">
        <v>34</v>
      </c>
      <c r="AX666" s="13" t="s">
        <v>78</v>
      </c>
      <c r="AY666" s="284" t="s">
        <v>168</v>
      </c>
    </row>
    <row r="667" s="16" customFormat="1">
      <c r="A667" s="16"/>
      <c r="B667" s="306"/>
      <c r="C667" s="307"/>
      <c r="D667" s="275" t="s">
        <v>176</v>
      </c>
      <c r="E667" s="308" t="s">
        <v>1</v>
      </c>
      <c r="F667" s="309" t="s">
        <v>235</v>
      </c>
      <c r="G667" s="307"/>
      <c r="H667" s="310">
        <v>3.3570000000000002</v>
      </c>
      <c r="I667" s="311"/>
      <c r="J667" s="307"/>
      <c r="K667" s="307"/>
      <c r="L667" s="312"/>
      <c r="M667" s="313"/>
      <c r="N667" s="314"/>
      <c r="O667" s="314"/>
      <c r="P667" s="314"/>
      <c r="Q667" s="314"/>
      <c r="R667" s="314"/>
      <c r="S667" s="314"/>
      <c r="T667" s="315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316" t="s">
        <v>176</v>
      </c>
      <c r="AU667" s="316" t="s">
        <v>88</v>
      </c>
      <c r="AV667" s="16" t="s">
        <v>187</v>
      </c>
      <c r="AW667" s="16" t="s">
        <v>34</v>
      </c>
      <c r="AX667" s="16" t="s">
        <v>78</v>
      </c>
      <c r="AY667" s="316" t="s">
        <v>168</v>
      </c>
    </row>
    <row r="668" s="15" customFormat="1">
      <c r="A668" s="15"/>
      <c r="B668" s="296"/>
      <c r="C668" s="297"/>
      <c r="D668" s="275" t="s">
        <v>176</v>
      </c>
      <c r="E668" s="298" t="s">
        <v>1</v>
      </c>
      <c r="F668" s="299" t="s">
        <v>769</v>
      </c>
      <c r="G668" s="297"/>
      <c r="H668" s="298" t="s">
        <v>1</v>
      </c>
      <c r="I668" s="300"/>
      <c r="J668" s="297"/>
      <c r="K668" s="297"/>
      <c r="L668" s="301"/>
      <c r="M668" s="302"/>
      <c r="N668" s="303"/>
      <c r="O668" s="303"/>
      <c r="P668" s="303"/>
      <c r="Q668" s="303"/>
      <c r="R668" s="303"/>
      <c r="S668" s="303"/>
      <c r="T668" s="30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305" t="s">
        <v>176</v>
      </c>
      <c r="AU668" s="305" t="s">
        <v>88</v>
      </c>
      <c r="AV668" s="15" t="s">
        <v>86</v>
      </c>
      <c r="AW668" s="15" t="s">
        <v>34</v>
      </c>
      <c r="AX668" s="15" t="s">
        <v>78</v>
      </c>
      <c r="AY668" s="305" t="s">
        <v>168</v>
      </c>
    </row>
    <row r="669" s="13" customFormat="1">
      <c r="A669" s="13"/>
      <c r="B669" s="273"/>
      <c r="C669" s="274"/>
      <c r="D669" s="275" t="s">
        <v>176</v>
      </c>
      <c r="E669" s="276" t="s">
        <v>1</v>
      </c>
      <c r="F669" s="277" t="s">
        <v>770</v>
      </c>
      <c r="G669" s="274"/>
      <c r="H669" s="278">
        <v>1.127</v>
      </c>
      <c r="I669" s="279"/>
      <c r="J669" s="274"/>
      <c r="K669" s="274"/>
      <c r="L669" s="280"/>
      <c r="M669" s="281"/>
      <c r="N669" s="282"/>
      <c r="O669" s="282"/>
      <c r="P669" s="282"/>
      <c r="Q669" s="282"/>
      <c r="R669" s="282"/>
      <c r="S669" s="282"/>
      <c r="T669" s="28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84" t="s">
        <v>176</v>
      </c>
      <c r="AU669" s="284" t="s">
        <v>88</v>
      </c>
      <c r="AV669" s="13" t="s">
        <v>88</v>
      </c>
      <c r="AW669" s="13" t="s">
        <v>34</v>
      </c>
      <c r="AX669" s="13" t="s">
        <v>78</v>
      </c>
      <c r="AY669" s="284" t="s">
        <v>168</v>
      </c>
    </row>
    <row r="670" s="13" customFormat="1">
      <c r="A670" s="13"/>
      <c r="B670" s="273"/>
      <c r="C670" s="274"/>
      <c r="D670" s="275" t="s">
        <v>176</v>
      </c>
      <c r="E670" s="276" t="s">
        <v>1</v>
      </c>
      <c r="F670" s="277" t="s">
        <v>771</v>
      </c>
      <c r="G670" s="274"/>
      <c r="H670" s="278">
        <v>0.28799999999999998</v>
      </c>
      <c r="I670" s="279"/>
      <c r="J670" s="274"/>
      <c r="K670" s="274"/>
      <c r="L670" s="280"/>
      <c r="M670" s="281"/>
      <c r="N670" s="282"/>
      <c r="O670" s="282"/>
      <c r="P670" s="282"/>
      <c r="Q670" s="282"/>
      <c r="R670" s="282"/>
      <c r="S670" s="282"/>
      <c r="T670" s="28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84" t="s">
        <v>176</v>
      </c>
      <c r="AU670" s="284" t="s">
        <v>88</v>
      </c>
      <c r="AV670" s="13" t="s">
        <v>88</v>
      </c>
      <c r="AW670" s="13" t="s">
        <v>34</v>
      </c>
      <c r="AX670" s="13" t="s">
        <v>78</v>
      </c>
      <c r="AY670" s="284" t="s">
        <v>168</v>
      </c>
    </row>
    <row r="671" s="16" customFormat="1">
      <c r="A671" s="16"/>
      <c r="B671" s="306"/>
      <c r="C671" s="307"/>
      <c r="D671" s="275" t="s">
        <v>176</v>
      </c>
      <c r="E671" s="308" t="s">
        <v>1</v>
      </c>
      <c r="F671" s="309" t="s">
        <v>235</v>
      </c>
      <c r="G671" s="307"/>
      <c r="H671" s="310">
        <v>1.415</v>
      </c>
      <c r="I671" s="311"/>
      <c r="J671" s="307"/>
      <c r="K671" s="307"/>
      <c r="L671" s="312"/>
      <c r="M671" s="313"/>
      <c r="N671" s="314"/>
      <c r="O671" s="314"/>
      <c r="P671" s="314"/>
      <c r="Q671" s="314"/>
      <c r="R671" s="314"/>
      <c r="S671" s="314"/>
      <c r="T671" s="315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T671" s="316" t="s">
        <v>176</v>
      </c>
      <c r="AU671" s="316" t="s">
        <v>88</v>
      </c>
      <c r="AV671" s="16" t="s">
        <v>187</v>
      </c>
      <c r="AW671" s="16" t="s">
        <v>34</v>
      </c>
      <c r="AX671" s="16" t="s">
        <v>78</v>
      </c>
      <c r="AY671" s="316" t="s">
        <v>168</v>
      </c>
    </row>
    <row r="672" s="14" customFormat="1">
      <c r="A672" s="14"/>
      <c r="B672" s="285"/>
      <c r="C672" s="286"/>
      <c r="D672" s="275" t="s">
        <v>176</v>
      </c>
      <c r="E672" s="287" t="s">
        <v>1</v>
      </c>
      <c r="F672" s="288" t="s">
        <v>178</v>
      </c>
      <c r="G672" s="286"/>
      <c r="H672" s="289">
        <v>4.7720000000000002</v>
      </c>
      <c r="I672" s="290"/>
      <c r="J672" s="286"/>
      <c r="K672" s="286"/>
      <c r="L672" s="291"/>
      <c r="M672" s="292"/>
      <c r="N672" s="293"/>
      <c r="O672" s="293"/>
      <c r="P672" s="293"/>
      <c r="Q672" s="293"/>
      <c r="R672" s="293"/>
      <c r="S672" s="293"/>
      <c r="T672" s="29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95" t="s">
        <v>176</v>
      </c>
      <c r="AU672" s="295" t="s">
        <v>88</v>
      </c>
      <c r="AV672" s="14" t="s">
        <v>174</v>
      </c>
      <c r="AW672" s="14" t="s">
        <v>34</v>
      </c>
      <c r="AX672" s="14" t="s">
        <v>86</v>
      </c>
      <c r="AY672" s="295" t="s">
        <v>168</v>
      </c>
    </row>
    <row r="673" s="2" customFormat="1" ht="21.75" customHeight="1">
      <c r="A673" s="39"/>
      <c r="B673" s="40"/>
      <c r="C673" s="259" t="s">
        <v>772</v>
      </c>
      <c r="D673" s="259" t="s">
        <v>170</v>
      </c>
      <c r="E673" s="260" t="s">
        <v>773</v>
      </c>
      <c r="F673" s="261" t="s">
        <v>774</v>
      </c>
      <c r="G673" s="262" t="s">
        <v>173</v>
      </c>
      <c r="H673" s="263">
        <v>15.802</v>
      </c>
      <c r="I673" s="264"/>
      <c r="J673" s="265">
        <f>ROUND(I673*H673,2)</f>
        <v>0</v>
      </c>
      <c r="K673" s="266"/>
      <c r="L673" s="45"/>
      <c r="M673" s="267" t="s">
        <v>1</v>
      </c>
      <c r="N673" s="268" t="s">
        <v>43</v>
      </c>
      <c r="O673" s="92"/>
      <c r="P673" s="269">
        <f>O673*H673</f>
        <v>0</v>
      </c>
      <c r="Q673" s="269">
        <v>0</v>
      </c>
      <c r="R673" s="269">
        <f>Q673*H673</f>
        <v>0</v>
      </c>
      <c r="S673" s="269">
        <v>1.8</v>
      </c>
      <c r="T673" s="270">
        <f>S673*H673</f>
        <v>28.4436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71" t="s">
        <v>174</v>
      </c>
      <c r="AT673" s="271" t="s">
        <v>170</v>
      </c>
      <c r="AU673" s="271" t="s">
        <v>88</v>
      </c>
      <c r="AY673" s="18" t="s">
        <v>168</v>
      </c>
      <c r="BE673" s="272">
        <f>IF(N673="základní",J673,0)</f>
        <v>0</v>
      </c>
      <c r="BF673" s="272">
        <f>IF(N673="snížená",J673,0)</f>
        <v>0</v>
      </c>
      <c r="BG673" s="272">
        <f>IF(N673="zákl. přenesená",J673,0)</f>
        <v>0</v>
      </c>
      <c r="BH673" s="272">
        <f>IF(N673="sníž. přenesená",J673,0)</f>
        <v>0</v>
      </c>
      <c r="BI673" s="272">
        <f>IF(N673="nulová",J673,0)</f>
        <v>0</v>
      </c>
      <c r="BJ673" s="18" t="s">
        <v>86</v>
      </c>
      <c r="BK673" s="272">
        <f>ROUND(I673*H673,2)</f>
        <v>0</v>
      </c>
      <c r="BL673" s="18" t="s">
        <v>174</v>
      </c>
      <c r="BM673" s="271" t="s">
        <v>775</v>
      </c>
    </row>
    <row r="674" s="15" customFormat="1">
      <c r="A674" s="15"/>
      <c r="B674" s="296"/>
      <c r="C674" s="297"/>
      <c r="D674" s="275" t="s">
        <v>176</v>
      </c>
      <c r="E674" s="298" t="s">
        <v>1</v>
      </c>
      <c r="F674" s="299" t="s">
        <v>776</v>
      </c>
      <c r="G674" s="297"/>
      <c r="H674" s="298" t="s">
        <v>1</v>
      </c>
      <c r="I674" s="300"/>
      <c r="J674" s="297"/>
      <c r="K674" s="297"/>
      <c r="L674" s="301"/>
      <c r="M674" s="302"/>
      <c r="N674" s="303"/>
      <c r="O674" s="303"/>
      <c r="P674" s="303"/>
      <c r="Q674" s="303"/>
      <c r="R674" s="303"/>
      <c r="S674" s="303"/>
      <c r="T674" s="30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305" t="s">
        <v>176</v>
      </c>
      <c r="AU674" s="305" t="s">
        <v>88</v>
      </c>
      <c r="AV674" s="15" t="s">
        <v>86</v>
      </c>
      <c r="AW674" s="15" t="s">
        <v>34</v>
      </c>
      <c r="AX674" s="15" t="s">
        <v>78</v>
      </c>
      <c r="AY674" s="305" t="s">
        <v>168</v>
      </c>
    </row>
    <row r="675" s="13" customFormat="1">
      <c r="A675" s="13"/>
      <c r="B675" s="273"/>
      <c r="C675" s="274"/>
      <c r="D675" s="275" t="s">
        <v>176</v>
      </c>
      <c r="E675" s="276" t="s">
        <v>1</v>
      </c>
      <c r="F675" s="277" t="s">
        <v>777</v>
      </c>
      <c r="G675" s="274"/>
      <c r="H675" s="278">
        <v>1.159</v>
      </c>
      <c r="I675" s="279"/>
      <c r="J675" s="274"/>
      <c r="K675" s="274"/>
      <c r="L675" s="280"/>
      <c r="M675" s="281"/>
      <c r="N675" s="282"/>
      <c r="O675" s="282"/>
      <c r="P675" s="282"/>
      <c r="Q675" s="282"/>
      <c r="R675" s="282"/>
      <c r="S675" s="282"/>
      <c r="T675" s="28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84" t="s">
        <v>176</v>
      </c>
      <c r="AU675" s="284" t="s">
        <v>88</v>
      </c>
      <c r="AV675" s="13" t="s">
        <v>88</v>
      </c>
      <c r="AW675" s="13" t="s">
        <v>34</v>
      </c>
      <c r="AX675" s="13" t="s">
        <v>78</v>
      </c>
      <c r="AY675" s="284" t="s">
        <v>168</v>
      </c>
    </row>
    <row r="676" s="13" customFormat="1">
      <c r="A676" s="13"/>
      <c r="B676" s="273"/>
      <c r="C676" s="274"/>
      <c r="D676" s="275" t="s">
        <v>176</v>
      </c>
      <c r="E676" s="276" t="s">
        <v>1</v>
      </c>
      <c r="F676" s="277" t="s">
        <v>778</v>
      </c>
      <c r="G676" s="274"/>
      <c r="H676" s="278">
        <v>1.716</v>
      </c>
      <c r="I676" s="279"/>
      <c r="J676" s="274"/>
      <c r="K676" s="274"/>
      <c r="L676" s="280"/>
      <c r="M676" s="281"/>
      <c r="N676" s="282"/>
      <c r="O676" s="282"/>
      <c r="P676" s="282"/>
      <c r="Q676" s="282"/>
      <c r="R676" s="282"/>
      <c r="S676" s="282"/>
      <c r="T676" s="28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84" t="s">
        <v>176</v>
      </c>
      <c r="AU676" s="284" t="s">
        <v>88</v>
      </c>
      <c r="AV676" s="13" t="s">
        <v>88</v>
      </c>
      <c r="AW676" s="13" t="s">
        <v>34</v>
      </c>
      <c r="AX676" s="13" t="s">
        <v>78</v>
      </c>
      <c r="AY676" s="284" t="s">
        <v>168</v>
      </c>
    </row>
    <row r="677" s="13" customFormat="1">
      <c r="A677" s="13"/>
      <c r="B677" s="273"/>
      <c r="C677" s="274"/>
      <c r="D677" s="275" t="s">
        <v>176</v>
      </c>
      <c r="E677" s="276" t="s">
        <v>1</v>
      </c>
      <c r="F677" s="277" t="s">
        <v>779</v>
      </c>
      <c r="G677" s="274"/>
      <c r="H677" s="278">
        <v>1.6120000000000001</v>
      </c>
      <c r="I677" s="279"/>
      <c r="J677" s="274"/>
      <c r="K677" s="274"/>
      <c r="L677" s="280"/>
      <c r="M677" s="281"/>
      <c r="N677" s="282"/>
      <c r="O677" s="282"/>
      <c r="P677" s="282"/>
      <c r="Q677" s="282"/>
      <c r="R677" s="282"/>
      <c r="S677" s="282"/>
      <c r="T677" s="28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84" t="s">
        <v>176</v>
      </c>
      <c r="AU677" s="284" t="s">
        <v>88</v>
      </c>
      <c r="AV677" s="13" t="s">
        <v>88</v>
      </c>
      <c r="AW677" s="13" t="s">
        <v>34</v>
      </c>
      <c r="AX677" s="13" t="s">
        <v>78</v>
      </c>
      <c r="AY677" s="284" t="s">
        <v>168</v>
      </c>
    </row>
    <row r="678" s="13" customFormat="1">
      <c r="A678" s="13"/>
      <c r="B678" s="273"/>
      <c r="C678" s="274"/>
      <c r="D678" s="275" t="s">
        <v>176</v>
      </c>
      <c r="E678" s="276" t="s">
        <v>1</v>
      </c>
      <c r="F678" s="277" t="s">
        <v>780</v>
      </c>
      <c r="G678" s="274"/>
      <c r="H678" s="278">
        <v>1.573</v>
      </c>
      <c r="I678" s="279"/>
      <c r="J678" s="274"/>
      <c r="K678" s="274"/>
      <c r="L678" s="280"/>
      <c r="M678" s="281"/>
      <c r="N678" s="282"/>
      <c r="O678" s="282"/>
      <c r="P678" s="282"/>
      <c r="Q678" s="282"/>
      <c r="R678" s="282"/>
      <c r="S678" s="282"/>
      <c r="T678" s="28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84" t="s">
        <v>176</v>
      </c>
      <c r="AU678" s="284" t="s">
        <v>88</v>
      </c>
      <c r="AV678" s="13" t="s">
        <v>88</v>
      </c>
      <c r="AW678" s="13" t="s">
        <v>34</v>
      </c>
      <c r="AX678" s="13" t="s">
        <v>78</v>
      </c>
      <c r="AY678" s="284" t="s">
        <v>168</v>
      </c>
    </row>
    <row r="679" s="13" customFormat="1">
      <c r="A679" s="13"/>
      <c r="B679" s="273"/>
      <c r="C679" s="274"/>
      <c r="D679" s="275" t="s">
        <v>176</v>
      </c>
      <c r="E679" s="276" t="s">
        <v>1</v>
      </c>
      <c r="F679" s="277" t="s">
        <v>781</v>
      </c>
      <c r="G679" s="274"/>
      <c r="H679" s="278">
        <v>2.1379999999999999</v>
      </c>
      <c r="I679" s="279"/>
      <c r="J679" s="274"/>
      <c r="K679" s="274"/>
      <c r="L679" s="280"/>
      <c r="M679" s="281"/>
      <c r="N679" s="282"/>
      <c r="O679" s="282"/>
      <c r="P679" s="282"/>
      <c r="Q679" s="282"/>
      <c r="R679" s="282"/>
      <c r="S679" s="282"/>
      <c r="T679" s="28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84" t="s">
        <v>176</v>
      </c>
      <c r="AU679" s="284" t="s">
        <v>88</v>
      </c>
      <c r="AV679" s="13" t="s">
        <v>88</v>
      </c>
      <c r="AW679" s="13" t="s">
        <v>34</v>
      </c>
      <c r="AX679" s="13" t="s">
        <v>78</v>
      </c>
      <c r="AY679" s="284" t="s">
        <v>168</v>
      </c>
    </row>
    <row r="680" s="16" customFormat="1">
      <c r="A680" s="16"/>
      <c r="B680" s="306"/>
      <c r="C680" s="307"/>
      <c r="D680" s="275" t="s">
        <v>176</v>
      </c>
      <c r="E680" s="308" t="s">
        <v>1</v>
      </c>
      <c r="F680" s="309" t="s">
        <v>235</v>
      </c>
      <c r="G680" s="307"/>
      <c r="H680" s="310">
        <v>8.1980000000000004</v>
      </c>
      <c r="I680" s="311"/>
      <c r="J680" s="307"/>
      <c r="K680" s="307"/>
      <c r="L680" s="312"/>
      <c r="M680" s="313"/>
      <c r="N680" s="314"/>
      <c r="O680" s="314"/>
      <c r="P680" s="314"/>
      <c r="Q680" s="314"/>
      <c r="R680" s="314"/>
      <c r="S680" s="314"/>
      <c r="T680" s="31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316" t="s">
        <v>176</v>
      </c>
      <c r="AU680" s="316" t="s">
        <v>88</v>
      </c>
      <c r="AV680" s="16" t="s">
        <v>187</v>
      </c>
      <c r="AW680" s="16" t="s">
        <v>34</v>
      </c>
      <c r="AX680" s="16" t="s">
        <v>78</v>
      </c>
      <c r="AY680" s="316" t="s">
        <v>168</v>
      </c>
    </row>
    <row r="681" s="15" customFormat="1">
      <c r="A681" s="15"/>
      <c r="B681" s="296"/>
      <c r="C681" s="297"/>
      <c r="D681" s="275" t="s">
        <v>176</v>
      </c>
      <c r="E681" s="298" t="s">
        <v>1</v>
      </c>
      <c r="F681" s="299" t="s">
        <v>782</v>
      </c>
      <c r="G681" s="297"/>
      <c r="H681" s="298" t="s">
        <v>1</v>
      </c>
      <c r="I681" s="300"/>
      <c r="J681" s="297"/>
      <c r="K681" s="297"/>
      <c r="L681" s="301"/>
      <c r="M681" s="302"/>
      <c r="N681" s="303"/>
      <c r="O681" s="303"/>
      <c r="P681" s="303"/>
      <c r="Q681" s="303"/>
      <c r="R681" s="303"/>
      <c r="S681" s="303"/>
      <c r="T681" s="30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305" t="s">
        <v>176</v>
      </c>
      <c r="AU681" s="305" t="s">
        <v>88</v>
      </c>
      <c r="AV681" s="15" t="s">
        <v>86</v>
      </c>
      <c r="AW681" s="15" t="s">
        <v>34</v>
      </c>
      <c r="AX681" s="15" t="s">
        <v>78</v>
      </c>
      <c r="AY681" s="305" t="s">
        <v>168</v>
      </c>
    </row>
    <row r="682" s="13" customFormat="1">
      <c r="A682" s="13"/>
      <c r="B682" s="273"/>
      <c r="C682" s="274"/>
      <c r="D682" s="275" t="s">
        <v>176</v>
      </c>
      <c r="E682" s="276" t="s">
        <v>1</v>
      </c>
      <c r="F682" s="277" t="s">
        <v>783</v>
      </c>
      <c r="G682" s="274"/>
      <c r="H682" s="278">
        <v>2.2629999999999999</v>
      </c>
      <c r="I682" s="279"/>
      <c r="J682" s="274"/>
      <c r="K682" s="274"/>
      <c r="L682" s="280"/>
      <c r="M682" s="281"/>
      <c r="N682" s="282"/>
      <c r="O682" s="282"/>
      <c r="P682" s="282"/>
      <c r="Q682" s="282"/>
      <c r="R682" s="282"/>
      <c r="S682" s="282"/>
      <c r="T682" s="28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84" t="s">
        <v>176</v>
      </c>
      <c r="AU682" s="284" t="s">
        <v>88</v>
      </c>
      <c r="AV682" s="13" t="s">
        <v>88</v>
      </c>
      <c r="AW682" s="13" t="s">
        <v>34</v>
      </c>
      <c r="AX682" s="13" t="s">
        <v>78</v>
      </c>
      <c r="AY682" s="284" t="s">
        <v>168</v>
      </c>
    </row>
    <row r="683" s="13" customFormat="1">
      <c r="A683" s="13"/>
      <c r="B683" s="273"/>
      <c r="C683" s="274"/>
      <c r="D683" s="275" t="s">
        <v>176</v>
      </c>
      <c r="E683" s="276" t="s">
        <v>1</v>
      </c>
      <c r="F683" s="277" t="s">
        <v>784</v>
      </c>
      <c r="G683" s="274"/>
      <c r="H683" s="278">
        <v>0.14599999999999999</v>
      </c>
      <c r="I683" s="279"/>
      <c r="J683" s="274"/>
      <c r="K683" s="274"/>
      <c r="L683" s="280"/>
      <c r="M683" s="281"/>
      <c r="N683" s="282"/>
      <c r="O683" s="282"/>
      <c r="P683" s="282"/>
      <c r="Q683" s="282"/>
      <c r="R683" s="282"/>
      <c r="S683" s="282"/>
      <c r="T683" s="28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84" t="s">
        <v>176</v>
      </c>
      <c r="AU683" s="284" t="s">
        <v>88</v>
      </c>
      <c r="AV683" s="13" t="s">
        <v>88</v>
      </c>
      <c r="AW683" s="13" t="s">
        <v>34</v>
      </c>
      <c r="AX683" s="13" t="s">
        <v>78</v>
      </c>
      <c r="AY683" s="284" t="s">
        <v>168</v>
      </c>
    </row>
    <row r="684" s="13" customFormat="1">
      <c r="A684" s="13"/>
      <c r="B684" s="273"/>
      <c r="C684" s="274"/>
      <c r="D684" s="275" t="s">
        <v>176</v>
      </c>
      <c r="E684" s="276" t="s">
        <v>1</v>
      </c>
      <c r="F684" s="277" t="s">
        <v>785</v>
      </c>
      <c r="G684" s="274"/>
      <c r="H684" s="278">
        <v>5.1950000000000003</v>
      </c>
      <c r="I684" s="279"/>
      <c r="J684" s="274"/>
      <c r="K684" s="274"/>
      <c r="L684" s="280"/>
      <c r="M684" s="281"/>
      <c r="N684" s="282"/>
      <c r="O684" s="282"/>
      <c r="P684" s="282"/>
      <c r="Q684" s="282"/>
      <c r="R684" s="282"/>
      <c r="S684" s="282"/>
      <c r="T684" s="28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84" t="s">
        <v>176</v>
      </c>
      <c r="AU684" s="284" t="s">
        <v>88</v>
      </c>
      <c r="AV684" s="13" t="s">
        <v>88</v>
      </c>
      <c r="AW684" s="13" t="s">
        <v>34</v>
      </c>
      <c r="AX684" s="13" t="s">
        <v>78</v>
      </c>
      <c r="AY684" s="284" t="s">
        <v>168</v>
      </c>
    </row>
    <row r="685" s="16" customFormat="1">
      <c r="A685" s="16"/>
      <c r="B685" s="306"/>
      <c r="C685" s="307"/>
      <c r="D685" s="275" t="s">
        <v>176</v>
      </c>
      <c r="E685" s="308" t="s">
        <v>1</v>
      </c>
      <c r="F685" s="309" t="s">
        <v>235</v>
      </c>
      <c r="G685" s="307"/>
      <c r="H685" s="310">
        <v>7.6040000000000001</v>
      </c>
      <c r="I685" s="311"/>
      <c r="J685" s="307"/>
      <c r="K685" s="307"/>
      <c r="L685" s="312"/>
      <c r="M685" s="313"/>
      <c r="N685" s="314"/>
      <c r="O685" s="314"/>
      <c r="P685" s="314"/>
      <c r="Q685" s="314"/>
      <c r="R685" s="314"/>
      <c r="S685" s="314"/>
      <c r="T685" s="315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316" t="s">
        <v>176</v>
      </c>
      <c r="AU685" s="316" t="s">
        <v>88</v>
      </c>
      <c r="AV685" s="16" t="s">
        <v>187</v>
      </c>
      <c r="AW685" s="16" t="s">
        <v>34</v>
      </c>
      <c r="AX685" s="16" t="s">
        <v>78</v>
      </c>
      <c r="AY685" s="316" t="s">
        <v>168</v>
      </c>
    </row>
    <row r="686" s="14" customFormat="1">
      <c r="A686" s="14"/>
      <c r="B686" s="285"/>
      <c r="C686" s="286"/>
      <c r="D686" s="275" t="s">
        <v>176</v>
      </c>
      <c r="E686" s="287" t="s">
        <v>1</v>
      </c>
      <c r="F686" s="288" t="s">
        <v>178</v>
      </c>
      <c r="G686" s="286"/>
      <c r="H686" s="289">
        <v>15.802</v>
      </c>
      <c r="I686" s="290"/>
      <c r="J686" s="286"/>
      <c r="K686" s="286"/>
      <c r="L686" s="291"/>
      <c r="M686" s="292"/>
      <c r="N686" s="293"/>
      <c r="O686" s="293"/>
      <c r="P686" s="293"/>
      <c r="Q686" s="293"/>
      <c r="R686" s="293"/>
      <c r="S686" s="293"/>
      <c r="T686" s="29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95" t="s">
        <v>176</v>
      </c>
      <c r="AU686" s="295" t="s">
        <v>88</v>
      </c>
      <c r="AV686" s="14" t="s">
        <v>174</v>
      </c>
      <c r="AW686" s="14" t="s">
        <v>34</v>
      </c>
      <c r="AX686" s="14" t="s">
        <v>86</v>
      </c>
      <c r="AY686" s="295" t="s">
        <v>168</v>
      </c>
    </row>
    <row r="687" s="2" customFormat="1" ht="21.75" customHeight="1">
      <c r="A687" s="39"/>
      <c r="B687" s="40"/>
      <c r="C687" s="259" t="s">
        <v>786</v>
      </c>
      <c r="D687" s="259" t="s">
        <v>170</v>
      </c>
      <c r="E687" s="260" t="s">
        <v>787</v>
      </c>
      <c r="F687" s="261" t="s">
        <v>788</v>
      </c>
      <c r="G687" s="262" t="s">
        <v>173</v>
      </c>
      <c r="H687" s="263">
        <v>139.65799999999999</v>
      </c>
      <c r="I687" s="264"/>
      <c r="J687" s="265">
        <f>ROUND(I687*H687,2)</f>
        <v>0</v>
      </c>
      <c r="K687" s="266"/>
      <c r="L687" s="45"/>
      <c r="M687" s="267" t="s">
        <v>1</v>
      </c>
      <c r="N687" s="268" t="s">
        <v>43</v>
      </c>
      <c r="O687" s="92"/>
      <c r="P687" s="269">
        <f>O687*H687</f>
        <v>0</v>
      </c>
      <c r="Q687" s="269">
        <v>0</v>
      </c>
      <c r="R687" s="269">
        <f>Q687*H687</f>
        <v>0</v>
      </c>
      <c r="S687" s="269">
        <v>0.65000000000000002</v>
      </c>
      <c r="T687" s="270">
        <f>S687*H687</f>
        <v>90.777699999999996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71" t="s">
        <v>174</v>
      </c>
      <c r="AT687" s="271" t="s">
        <v>170</v>
      </c>
      <c r="AU687" s="271" t="s">
        <v>88</v>
      </c>
      <c r="AY687" s="18" t="s">
        <v>168</v>
      </c>
      <c r="BE687" s="272">
        <f>IF(N687="základní",J687,0)</f>
        <v>0</v>
      </c>
      <c r="BF687" s="272">
        <f>IF(N687="snížená",J687,0)</f>
        <v>0</v>
      </c>
      <c r="BG687" s="272">
        <f>IF(N687="zákl. přenesená",J687,0)</f>
        <v>0</v>
      </c>
      <c r="BH687" s="272">
        <f>IF(N687="sníž. přenesená",J687,0)</f>
        <v>0</v>
      </c>
      <c r="BI687" s="272">
        <f>IF(N687="nulová",J687,0)</f>
        <v>0</v>
      </c>
      <c r="BJ687" s="18" t="s">
        <v>86</v>
      </c>
      <c r="BK687" s="272">
        <f>ROUND(I687*H687,2)</f>
        <v>0</v>
      </c>
      <c r="BL687" s="18" t="s">
        <v>174</v>
      </c>
      <c r="BM687" s="271" t="s">
        <v>789</v>
      </c>
    </row>
    <row r="688" s="13" customFormat="1">
      <c r="A688" s="13"/>
      <c r="B688" s="273"/>
      <c r="C688" s="274"/>
      <c r="D688" s="275" t="s">
        <v>176</v>
      </c>
      <c r="E688" s="276" t="s">
        <v>1</v>
      </c>
      <c r="F688" s="277" t="s">
        <v>790</v>
      </c>
      <c r="G688" s="274"/>
      <c r="H688" s="278">
        <v>94.799999999999997</v>
      </c>
      <c r="I688" s="279"/>
      <c r="J688" s="274"/>
      <c r="K688" s="274"/>
      <c r="L688" s="280"/>
      <c r="M688" s="281"/>
      <c r="N688" s="282"/>
      <c r="O688" s="282"/>
      <c r="P688" s="282"/>
      <c r="Q688" s="282"/>
      <c r="R688" s="282"/>
      <c r="S688" s="282"/>
      <c r="T688" s="28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84" t="s">
        <v>176</v>
      </c>
      <c r="AU688" s="284" t="s">
        <v>88</v>
      </c>
      <c r="AV688" s="13" t="s">
        <v>88</v>
      </c>
      <c r="AW688" s="13" t="s">
        <v>34</v>
      </c>
      <c r="AX688" s="13" t="s">
        <v>78</v>
      </c>
      <c r="AY688" s="284" t="s">
        <v>168</v>
      </c>
    </row>
    <row r="689" s="13" customFormat="1">
      <c r="A689" s="13"/>
      <c r="B689" s="273"/>
      <c r="C689" s="274"/>
      <c r="D689" s="275" t="s">
        <v>176</v>
      </c>
      <c r="E689" s="276" t="s">
        <v>1</v>
      </c>
      <c r="F689" s="277" t="s">
        <v>791</v>
      </c>
      <c r="G689" s="274"/>
      <c r="H689" s="278">
        <v>33.252000000000002</v>
      </c>
      <c r="I689" s="279"/>
      <c r="J689" s="274"/>
      <c r="K689" s="274"/>
      <c r="L689" s="280"/>
      <c r="M689" s="281"/>
      <c r="N689" s="282"/>
      <c r="O689" s="282"/>
      <c r="P689" s="282"/>
      <c r="Q689" s="282"/>
      <c r="R689" s="282"/>
      <c r="S689" s="282"/>
      <c r="T689" s="28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84" t="s">
        <v>176</v>
      </c>
      <c r="AU689" s="284" t="s">
        <v>88</v>
      </c>
      <c r="AV689" s="13" t="s">
        <v>88</v>
      </c>
      <c r="AW689" s="13" t="s">
        <v>34</v>
      </c>
      <c r="AX689" s="13" t="s">
        <v>78</v>
      </c>
      <c r="AY689" s="284" t="s">
        <v>168</v>
      </c>
    </row>
    <row r="690" s="13" customFormat="1">
      <c r="A690" s="13"/>
      <c r="B690" s="273"/>
      <c r="C690" s="274"/>
      <c r="D690" s="275" t="s">
        <v>176</v>
      </c>
      <c r="E690" s="276" t="s">
        <v>1</v>
      </c>
      <c r="F690" s="277" t="s">
        <v>792</v>
      </c>
      <c r="G690" s="274"/>
      <c r="H690" s="278">
        <v>11.606</v>
      </c>
      <c r="I690" s="279"/>
      <c r="J690" s="274"/>
      <c r="K690" s="274"/>
      <c r="L690" s="280"/>
      <c r="M690" s="281"/>
      <c r="N690" s="282"/>
      <c r="O690" s="282"/>
      <c r="P690" s="282"/>
      <c r="Q690" s="282"/>
      <c r="R690" s="282"/>
      <c r="S690" s="282"/>
      <c r="T690" s="28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84" t="s">
        <v>176</v>
      </c>
      <c r="AU690" s="284" t="s">
        <v>88</v>
      </c>
      <c r="AV690" s="13" t="s">
        <v>88</v>
      </c>
      <c r="AW690" s="13" t="s">
        <v>34</v>
      </c>
      <c r="AX690" s="13" t="s">
        <v>78</v>
      </c>
      <c r="AY690" s="284" t="s">
        <v>168</v>
      </c>
    </row>
    <row r="691" s="14" customFormat="1">
      <c r="A691" s="14"/>
      <c r="B691" s="285"/>
      <c r="C691" s="286"/>
      <c r="D691" s="275" t="s">
        <v>176</v>
      </c>
      <c r="E691" s="287" t="s">
        <v>1</v>
      </c>
      <c r="F691" s="288" t="s">
        <v>178</v>
      </c>
      <c r="G691" s="286"/>
      <c r="H691" s="289">
        <v>139.65799999999999</v>
      </c>
      <c r="I691" s="290"/>
      <c r="J691" s="286"/>
      <c r="K691" s="286"/>
      <c r="L691" s="291"/>
      <c r="M691" s="292"/>
      <c r="N691" s="293"/>
      <c r="O691" s="293"/>
      <c r="P691" s="293"/>
      <c r="Q691" s="293"/>
      <c r="R691" s="293"/>
      <c r="S691" s="293"/>
      <c r="T691" s="29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95" t="s">
        <v>176</v>
      </c>
      <c r="AU691" s="295" t="s">
        <v>88</v>
      </c>
      <c r="AV691" s="14" t="s">
        <v>174</v>
      </c>
      <c r="AW691" s="14" t="s">
        <v>34</v>
      </c>
      <c r="AX691" s="14" t="s">
        <v>86</v>
      </c>
      <c r="AY691" s="295" t="s">
        <v>168</v>
      </c>
    </row>
    <row r="692" s="2" customFormat="1" ht="16.5" customHeight="1">
      <c r="A692" s="39"/>
      <c r="B692" s="40"/>
      <c r="C692" s="259" t="s">
        <v>793</v>
      </c>
      <c r="D692" s="259" t="s">
        <v>170</v>
      </c>
      <c r="E692" s="260" t="s">
        <v>794</v>
      </c>
      <c r="F692" s="261" t="s">
        <v>795</v>
      </c>
      <c r="G692" s="262" t="s">
        <v>648</v>
      </c>
      <c r="H692" s="263">
        <v>1</v>
      </c>
      <c r="I692" s="264"/>
      <c r="J692" s="265">
        <f>ROUND(I692*H692,2)</f>
        <v>0</v>
      </c>
      <c r="K692" s="266"/>
      <c r="L692" s="45"/>
      <c r="M692" s="267" t="s">
        <v>1</v>
      </c>
      <c r="N692" s="268" t="s">
        <v>43</v>
      </c>
      <c r="O692" s="92"/>
      <c r="P692" s="269">
        <f>O692*H692</f>
        <v>0</v>
      </c>
      <c r="Q692" s="269">
        <v>0.00362</v>
      </c>
      <c r="R692" s="269">
        <f>Q692*H692</f>
        <v>0.00362</v>
      </c>
      <c r="S692" s="269">
        <v>0.0030000000000000001</v>
      </c>
      <c r="T692" s="270">
        <f>S692*H692</f>
        <v>0.0030000000000000001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71" t="s">
        <v>174</v>
      </c>
      <c r="AT692" s="271" t="s">
        <v>170</v>
      </c>
      <c r="AU692" s="271" t="s">
        <v>88</v>
      </c>
      <c r="AY692" s="18" t="s">
        <v>168</v>
      </c>
      <c r="BE692" s="272">
        <f>IF(N692="základní",J692,0)</f>
        <v>0</v>
      </c>
      <c r="BF692" s="272">
        <f>IF(N692="snížená",J692,0)</f>
        <v>0</v>
      </c>
      <c r="BG692" s="272">
        <f>IF(N692="zákl. přenesená",J692,0)</f>
        <v>0</v>
      </c>
      <c r="BH692" s="272">
        <f>IF(N692="sníž. přenesená",J692,0)</f>
        <v>0</v>
      </c>
      <c r="BI692" s="272">
        <f>IF(N692="nulová",J692,0)</f>
        <v>0</v>
      </c>
      <c r="BJ692" s="18" t="s">
        <v>86</v>
      </c>
      <c r="BK692" s="272">
        <f>ROUND(I692*H692,2)</f>
        <v>0</v>
      </c>
      <c r="BL692" s="18" t="s">
        <v>174</v>
      </c>
      <c r="BM692" s="271" t="s">
        <v>796</v>
      </c>
    </row>
    <row r="693" s="12" customFormat="1" ht="22.8" customHeight="1">
      <c r="A693" s="12"/>
      <c r="B693" s="243"/>
      <c r="C693" s="244"/>
      <c r="D693" s="245" t="s">
        <v>77</v>
      </c>
      <c r="E693" s="257" t="s">
        <v>797</v>
      </c>
      <c r="F693" s="257" t="s">
        <v>798</v>
      </c>
      <c r="G693" s="244"/>
      <c r="H693" s="244"/>
      <c r="I693" s="247"/>
      <c r="J693" s="258">
        <f>BK693</f>
        <v>0</v>
      </c>
      <c r="K693" s="244"/>
      <c r="L693" s="249"/>
      <c r="M693" s="250"/>
      <c r="N693" s="251"/>
      <c r="O693" s="251"/>
      <c r="P693" s="252">
        <f>SUM(P694:P699)</f>
        <v>0</v>
      </c>
      <c r="Q693" s="251"/>
      <c r="R693" s="252">
        <f>SUM(R694:R699)</f>
        <v>0</v>
      </c>
      <c r="S693" s="251"/>
      <c r="T693" s="253">
        <f>SUM(T694:T699)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54" t="s">
        <v>86</v>
      </c>
      <c r="AT693" s="255" t="s">
        <v>77</v>
      </c>
      <c r="AU693" s="255" t="s">
        <v>86</v>
      </c>
      <c r="AY693" s="254" t="s">
        <v>168</v>
      </c>
      <c r="BK693" s="256">
        <f>SUM(BK694:BK699)</f>
        <v>0</v>
      </c>
    </row>
    <row r="694" s="2" customFormat="1" ht="21.75" customHeight="1">
      <c r="A694" s="39"/>
      <c r="B694" s="40"/>
      <c r="C694" s="259" t="s">
        <v>799</v>
      </c>
      <c r="D694" s="259" t="s">
        <v>170</v>
      </c>
      <c r="E694" s="260" t="s">
        <v>800</v>
      </c>
      <c r="F694" s="261" t="s">
        <v>801</v>
      </c>
      <c r="G694" s="262" t="s">
        <v>221</v>
      </c>
      <c r="H694" s="263">
        <v>357.56999999999999</v>
      </c>
      <c r="I694" s="264"/>
      <c r="J694" s="265">
        <f>ROUND(I694*H694,2)</f>
        <v>0</v>
      </c>
      <c r="K694" s="266"/>
      <c r="L694" s="45"/>
      <c r="M694" s="267" t="s">
        <v>1</v>
      </c>
      <c r="N694" s="268" t="s">
        <v>43</v>
      </c>
      <c r="O694" s="92"/>
      <c r="P694" s="269">
        <f>O694*H694</f>
        <v>0</v>
      </c>
      <c r="Q694" s="269">
        <v>0</v>
      </c>
      <c r="R694" s="269">
        <f>Q694*H694</f>
        <v>0</v>
      </c>
      <c r="S694" s="269">
        <v>0</v>
      </c>
      <c r="T694" s="27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71" t="s">
        <v>174</v>
      </c>
      <c r="AT694" s="271" t="s">
        <v>170</v>
      </c>
      <c r="AU694" s="271" t="s">
        <v>88</v>
      </c>
      <c r="AY694" s="18" t="s">
        <v>168</v>
      </c>
      <c r="BE694" s="272">
        <f>IF(N694="základní",J694,0)</f>
        <v>0</v>
      </c>
      <c r="BF694" s="272">
        <f>IF(N694="snížená",J694,0)</f>
        <v>0</v>
      </c>
      <c r="BG694" s="272">
        <f>IF(N694="zákl. přenesená",J694,0)</f>
        <v>0</v>
      </c>
      <c r="BH694" s="272">
        <f>IF(N694="sníž. přenesená",J694,0)</f>
        <v>0</v>
      </c>
      <c r="BI694" s="272">
        <f>IF(N694="nulová",J694,0)</f>
        <v>0</v>
      </c>
      <c r="BJ694" s="18" t="s">
        <v>86</v>
      </c>
      <c r="BK694" s="272">
        <f>ROUND(I694*H694,2)</f>
        <v>0</v>
      </c>
      <c r="BL694" s="18" t="s">
        <v>174</v>
      </c>
      <c r="BM694" s="271" t="s">
        <v>802</v>
      </c>
    </row>
    <row r="695" s="2" customFormat="1" ht="21.75" customHeight="1">
      <c r="A695" s="39"/>
      <c r="B695" s="40"/>
      <c r="C695" s="259" t="s">
        <v>803</v>
      </c>
      <c r="D695" s="259" t="s">
        <v>170</v>
      </c>
      <c r="E695" s="260" t="s">
        <v>804</v>
      </c>
      <c r="F695" s="261" t="s">
        <v>805</v>
      </c>
      <c r="G695" s="262" t="s">
        <v>221</v>
      </c>
      <c r="H695" s="263">
        <v>357.56999999999999</v>
      </c>
      <c r="I695" s="264"/>
      <c r="J695" s="265">
        <f>ROUND(I695*H695,2)</f>
        <v>0</v>
      </c>
      <c r="K695" s="266"/>
      <c r="L695" s="45"/>
      <c r="M695" s="267" t="s">
        <v>1</v>
      </c>
      <c r="N695" s="268" t="s">
        <v>43</v>
      </c>
      <c r="O695" s="92"/>
      <c r="P695" s="269">
        <f>O695*H695</f>
        <v>0</v>
      </c>
      <c r="Q695" s="269">
        <v>0</v>
      </c>
      <c r="R695" s="269">
        <f>Q695*H695</f>
        <v>0</v>
      </c>
      <c r="S695" s="269">
        <v>0</v>
      </c>
      <c r="T695" s="270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71" t="s">
        <v>174</v>
      </c>
      <c r="AT695" s="271" t="s">
        <v>170</v>
      </c>
      <c r="AU695" s="271" t="s">
        <v>88</v>
      </c>
      <c r="AY695" s="18" t="s">
        <v>168</v>
      </c>
      <c r="BE695" s="272">
        <f>IF(N695="základní",J695,0)</f>
        <v>0</v>
      </c>
      <c r="BF695" s="272">
        <f>IF(N695="snížená",J695,0)</f>
        <v>0</v>
      </c>
      <c r="BG695" s="272">
        <f>IF(N695="zákl. přenesená",J695,0)</f>
        <v>0</v>
      </c>
      <c r="BH695" s="272">
        <f>IF(N695="sníž. přenesená",J695,0)</f>
        <v>0</v>
      </c>
      <c r="BI695" s="272">
        <f>IF(N695="nulová",J695,0)</f>
        <v>0</v>
      </c>
      <c r="BJ695" s="18" t="s">
        <v>86</v>
      </c>
      <c r="BK695" s="272">
        <f>ROUND(I695*H695,2)</f>
        <v>0</v>
      </c>
      <c r="BL695" s="18" t="s">
        <v>174</v>
      </c>
      <c r="BM695" s="271" t="s">
        <v>806</v>
      </c>
    </row>
    <row r="696" s="2" customFormat="1" ht="21.75" customHeight="1">
      <c r="A696" s="39"/>
      <c r="B696" s="40"/>
      <c r="C696" s="259" t="s">
        <v>807</v>
      </c>
      <c r="D696" s="259" t="s">
        <v>170</v>
      </c>
      <c r="E696" s="260" t="s">
        <v>808</v>
      </c>
      <c r="F696" s="261" t="s">
        <v>809</v>
      </c>
      <c r="G696" s="262" t="s">
        <v>221</v>
      </c>
      <c r="H696" s="263">
        <v>7151.3999999999996</v>
      </c>
      <c r="I696" s="264"/>
      <c r="J696" s="265">
        <f>ROUND(I696*H696,2)</f>
        <v>0</v>
      </c>
      <c r="K696" s="266"/>
      <c r="L696" s="45"/>
      <c r="M696" s="267" t="s">
        <v>1</v>
      </c>
      <c r="N696" s="268" t="s">
        <v>43</v>
      </c>
      <c r="O696" s="92"/>
      <c r="P696" s="269">
        <f>O696*H696</f>
        <v>0</v>
      </c>
      <c r="Q696" s="269">
        <v>0</v>
      </c>
      <c r="R696" s="269">
        <f>Q696*H696</f>
        <v>0</v>
      </c>
      <c r="S696" s="269">
        <v>0</v>
      </c>
      <c r="T696" s="27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71" t="s">
        <v>174</v>
      </c>
      <c r="AT696" s="271" t="s">
        <v>170</v>
      </c>
      <c r="AU696" s="271" t="s">
        <v>88</v>
      </c>
      <c r="AY696" s="18" t="s">
        <v>168</v>
      </c>
      <c r="BE696" s="272">
        <f>IF(N696="základní",J696,0)</f>
        <v>0</v>
      </c>
      <c r="BF696" s="272">
        <f>IF(N696="snížená",J696,0)</f>
        <v>0</v>
      </c>
      <c r="BG696" s="272">
        <f>IF(N696="zákl. přenesená",J696,0)</f>
        <v>0</v>
      </c>
      <c r="BH696" s="272">
        <f>IF(N696="sníž. přenesená",J696,0)</f>
        <v>0</v>
      </c>
      <c r="BI696" s="272">
        <f>IF(N696="nulová",J696,0)</f>
        <v>0</v>
      </c>
      <c r="BJ696" s="18" t="s">
        <v>86</v>
      </c>
      <c r="BK696" s="272">
        <f>ROUND(I696*H696,2)</f>
        <v>0</v>
      </c>
      <c r="BL696" s="18" t="s">
        <v>174</v>
      </c>
      <c r="BM696" s="271" t="s">
        <v>810</v>
      </c>
    </row>
    <row r="697" s="13" customFormat="1">
      <c r="A697" s="13"/>
      <c r="B697" s="273"/>
      <c r="C697" s="274"/>
      <c r="D697" s="275" t="s">
        <v>176</v>
      </c>
      <c r="E697" s="274"/>
      <c r="F697" s="277" t="s">
        <v>811</v>
      </c>
      <c r="G697" s="274"/>
      <c r="H697" s="278">
        <v>7151.3999999999996</v>
      </c>
      <c r="I697" s="279"/>
      <c r="J697" s="274"/>
      <c r="K697" s="274"/>
      <c r="L697" s="280"/>
      <c r="M697" s="281"/>
      <c r="N697" s="282"/>
      <c r="O697" s="282"/>
      <c r="P697" s="282"/>
      <c r="Q697" s="282"/>
      <c r="R697" s="282"/>
      <c r="S697" s="282"/>
      <c r="T697" s="28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84" t="s">
        <v>176</v>
      </c>
      <c r="AU697" s="284" t="s">
        <v>88</v>
      </c>
      <c r="AV697" s="13" t="s">
        <v>88</v>
      </c>
      <c r="AW697" s="13" t="s">
        <v>4</v>
      </c>
      <c r="AX697" s="13" t="s">
        <v>86</v>
      </c>
      <c r="AY697" s="284" t="s">
        <v>168</v>
      </c>
    </row>
    <row r="698" s="2" customFormat="1" ht="21.75" customHeight="1">
      <c r="A698" s="39"/>
      <c r="B698" s="40"/>
      <c r="C698" s="259" t="s">
        <v>812</v>
      </c>
      <c r="D698" s="259" t="s">
        <v>170</v>
      </c>
      <c r="E698" s="260" t="s">
        <v>813</v>
      </c>
      <c r="F698" s="261" t="s">
        <v>814</v>
      </c>
      <c r="G698" s="262" t="s">
        <v>221</v>
      </c>
      <c r="H698" s="263">
        <v>14.723000000000001</v>
      </c>
      <c r="I698" s="264"/>
      <c r="J698" s="265">
        <f>ROUND(I698*H698,2)</f>
        <v>0</v>
      </c>
      <c r="K698" s="266"/>
      <c r="L698" s="45"/>
      <c r="M698" s="267" t="s">
        <v>1</v>
      </c>
      <c r="N698" s="268" t="s">
        <v>43</v>
      </c>
      <c r="O698" s="92"/>
      <c r="P698" s="269">
        <f>O698*H698</f>
        <v>0</v>
      </c>
      <c r="Q698" s="269">
        <v>0</v>
      </c>
      <c r="R698" s="269">
        <f>Q698*H698</f>
        <v>0</v>
      </c>
      <c r="S698" s="269">
        <v>0</v>
      </c>
      <c r="T698" s="27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71" t="s">
        <v>174</v>
      </c>
      <c r="AT698" s="271" t="s">
        <v>170</v>
      </c>
      <c r="AU698" s="271" t="s">
        <v>88</v>
      </c>
      <c r="AY698" s="18" t="s">
        <v>168</v>
      </c>
      <c r="BE698" s="272">
        <f>IF(N698="základní",J698,0)</f>
        <v>0</v>
      </c>
      <c r="BF698" s="272">
        <f>IF(N698="snížená",J698,0)</f>
        <v>0</v>
      </c>
      <c r="BG698" s="272">
        <f>IF(N698="zákl. přenesená",J698,0)</f>
        <v>0</v>
      </c>
      <c r="BH698" s="272">
        <f>IF(N698="sníž. přenesená",J698,0)</f>
        <v>0</v>
      </c>
      <c r="BI698" s="272">
        <f>IF(N698="nulová",J698,0)</f>
        <v>0</v>
      </c>
      <c r="BJ698" s="18" t="s">
        <v>86</v>
      </c>
      <c r="BK698" s="272">
        <f>ROUND(I698*H698,2)</f>
        <v>0</v>
      </c>
      <c r="BL698" s="18" t="s">
        <v>174</v>
      </c>
      <c r="BM698" s="271" t="s">
        <v>815</v>
      </c>
    </row>
    <row r="699" s="2" customFormat="1" ht="21.75" customHeight="1">
      <c r="A699" s="39"/>
      <c r="B699" s="40"/>
      <c r="C699" s="259" t="s">
        <v>816</v>
      </c>
      <c r="D699" s="259" t="s">
        <v>170</v>
      </c>
      <c r="E699" s="260" t="s">
        <v>817</v>
      </c>
      <c r="F699" s="261" t="s">
        <v>818</v>
      </c>
      <c r="G699" s="262" t="s">
        <v>221</v>
      </c>
      <c r="H699" s="263">
        <v>342.84699999999998</v>
      </c>
      <c r="I699" s="264"/>
      <c r="J699" s="265">
        <f>ROUND(I699*H699,2)</f>
        <v>0</v>
      </c>
      <c r="K699" s="266"/>
      <c r="L699" s="45"/>
      <c r="M699" s="267" t="s">
        <v>1</v>
      </c>
      <c r="N699" s="268" t="s">
        <v>43</v>
      </c>
      <c r="O699" s="92"/>
      <c r="P699" s="269">
        <f>O699*H699</f>
        <v>0</v>
      </c>
      <c r="Q699" s="269">
        <v>0</v>
      </c>
      <c r="R699" s="269">
        <f>Q699*H699</f>
        <v>0</v>
      </c>
      <c r="S699" s="269">
        <v>0</v>
      </c>
      <c r="T699" s="27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71" t="s">
        <v>174</v>
      </c>
      <c r="AT699" s="271" t="s">
        <v>170</v>
      </c>
      <c r="AU699" s="271" t="s">
        <v>88</v>
      </c>
      <c r="AY699" s="18" t="s">
        <v>168</v>
      </c>
      <c r="BE699" s="272">
        <f>IF(N699="základní",J699,0)</f>
        <v>0</v>
      </c>
      <c r="BF699" s="272">
        <f>IF(N699="snížená",J699,0)</f>
        <v>0</v>
      </c>
      <c r="BG699" s="272">
        <f>IF(N699="zákl. přenesená",J699,0)</f>
        <v>0</v>
      </c>
      <c r="BH699" s="272">
        <f>IF(N699="sníž. přenesená",J699,0)</f>
        <v>0</v>
      </c>
      <c r="BI699" s="272">
        <f>IF(N699="nulová",J699,0)</f>
        <v>0</v>
      </c>
      <c r="BJ699" s="18" t="s">
        <v>86</v>
      </c>
      <c r="BK699" s="272">
        <f>ROUND(I699*H699,2)</f>
        <v>0</v>
      </c>
      <c r="BL699" s="18" t="s">
        <v>174</v>
      </c>
      <c r="BM699" s="271" t="s">
        <v>819</v>
      </c>
    </row>
    <row r="700" s="12" customFormat="1" ht="22.8" customHeight="1">
      <c r="A700" s="12"/>
      <c r="B700" s="243"/>
      <c r="C700" s="244"/>
      <c r="D700" s="245" t="s">
        <v>77</v>
      </c>
      <c r="E700" s="257" t="s">
        <v>820</v>
      </c>
      <c r="F700" s="257" t="s">
        <v>821</v>
      </c>
      <c r="G700" s="244"/>
      <c r="H700" s="244"/>
      <c r="I700" s="247"/>
      <c r="J700" s="258">
        <f>BK700</f>
        <v>0</v>
      </c>
      <c r="K700" s="244"/>
      <c r="L700" s="249"/>
      <c r="M700" s="250"/>
      <c r="N700" s="251"/>
      <c r="O700" s="251"/>
      <c r="P700" s="252">
        <f>P701</f>
        <v>0</v>
      </c>
      <c r="Q700" s="251"/>
      <c r="R700" s="252">
        <f>R701</f>
        <v>0</v>
      </c>
      <c r="S700" s="251"/>
      <c r="T700" s="253">
        <f>T701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54" t="s">
        <v>86</v>
      </c>
      <c r="AT700" s="255" t="s">
        <v>77</v>
      </c>
      <c r="AU700" s="255" t="s">
        <v>86</v>
      </c>
      <c r="AY700" s="254" t="s">
        <v>168</v>
      </c>
      <c r="BK700" s="256">
        <f>BK701</f>
        <v>0</v>
      </c>
    </row>
    <row r="701" s="2" customFormat="1" ht="16.5" customHeight="1">
      <c r="A701" s="39"/>
      <c r="B701" s="40"/>
      <c r="C701" s="259" t="s">
        <v>822</v>
      </c>
      <c r="D701" s="259" t="s">
        <v>170</v>
      </c>
      <c r="E701" s="260" t="s">
        <v>823</v>
      </c>
      <c r="F701" s="261" t="s">
        <v>824</v>
      </c>
      <c r="G701" s="262" t="s">
        <v>221</v>
      </c>
      <c r="H701" s="263">
        <v>236.738</v>
      </c>
      <c r="I701" s="264"/>
      <c r="J701" s="265">
        <f>ROUND(I701*H701,2)</f>
        <v>0</v>
      </c>
      <c r="K701" s="266"/>
      <c r="L701" s="45"/>
      <c r="M701" s="267" t="s">
        <v>1</v>
      </c>
      <c r="N701" s="268" t="s">
        <v>43</v>
      </c>
      <c r="O701" s="92"/>
      <c r="P701" s="269">
        <f>O701*H701</f>
        <v>0</v>
      </c>
      <c r="Q701" s="269">
        <v>0</v>
      </c>
      <c r="R701" s="269">
        <f>Q701*H701</f>
        <v>0</v>
      </c>
      <c r="S701" s="269">
        <v>0</v>
      </c>
      <c r="T701" s="27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71" t="s">
        <v>174</v>
      </c>
      <c r="AT701" s="271" t="s">
        <v>170</v>
      </c>
      <c r="AU701" s="271" t="s">
        <v>88</v>
      </c>
      <c r="AY701" s="18" t="s">
        <v>168</v>
      </c>
      <c r="BE701" s="272">
        <f>IF(N701="základní",J701,0)</f>
        <v>0</v>
      </c>
      <c r="BF701" s="272">
        <f>IF(N701="snížená",J701,0)</f>
        <v>0</v>
      </c>
      <c r="BG701" s="272">
        <f>IF(N701="zákl. přenesená",J701,0)</f>
        <v>0</v>
      </c>
      <c r="BH701" s="272">
        <f>IF(N701="sníž. přenesená",J701,0)</f>
        <v>0</v>
      </c>
      <c r="BI701" s="272">
        <f>IF(N701="nulová",J701,0)</f>
        <v>0</v>
      </c>
      <c r="BJ701" s="18" t="s">
        <v>86</v>
      </c>
      <c r="BK701" s="272">
        <f>ROUND(I701*H701,2)</f>
        <v>0</v>
      </c>
      <c r="BL701" s="18" t="s">
        <v>174</v>
      </c>
      <c r="BM701" s="271" t="s">
        <v>825</v>
      </c>
    </row>
    <row r="702" s="12" customFormat="1" ht="25.92" customHeight="1">
      <c r="A702" s="12"/>
      <c r="B702" s="243"/>
      <c r="C702" s="244"/>
      <c r="D702" s="245" t="s">
        <v>77</v>
      </c>
      <c r="E702" s="246" t="s">
        <v>826</v>
      </c>
      <c r="F702" s="246" t="s">
        <v>827</v>
      </c>
      <c r="G702" s="244"/>
      <c r="H702" s="244"/>
      <c r="I702" s="247"/>
      <c r="J702" s="248">
        <f>BK702</f>
        <v>0</v>
      </c>
      <c r="K702" s="244"/>
      <c r="L702" s="249"/>
      <c r="M702" s="250"/>
      <c r="N702" s="251"/>
      <c r="O702" s="251"/>
      <c r="P702" s="252">
        <f>P703+P723+P756+P758+P761+P781+P839+P851+P852+P891+P906+P922+P931+P944+P949</f>
        <v>0</v>
      </c>
      <c r="Q702" s="251"/>
      <c r="R702" s="252">
        <f>R703+R723+R756+R758+R761+R781+R839+R851+R852+R891+R906+R922+R931+R944+R949</f>
        <v>57.480922319999998</v>
      </c>
      <c r="S702" s="251"/>
      <c r="T702" s="253">
        <f>T703+T723+T756+T758+T761+T781+T839+T851+T852+T891+T906+T922+T931+T944+T949</f>
        <v>16.218105179999998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54" t="s">
        <v>88</v>
      </c>
      <c r="AT702" s="255" t="s">
        <v>77</v>
      </c>
      <c r="AU702" s="255" t="s">
        <v>78</v>
      </c>
      <c r="AY702" s="254" t="s">
        <v>168</v>
      </c>
      <c r="BK702" s="256">
        <f>BK703+BK723+BK756+BK758+BK761+BK781+BK839+BK851+BK852+BK891+BK906+BK922+BK931+BK944+BK949</f>
        <v>0</v>
      </c>
    </row>
    <row r="703" s="12" customFormat="1" ht="22.8" customHeight="1">
      <c r="A703" s="12"/>
      <c r="B703" s="243"/>
      <c r="C703" s="244"/>
      <c r="D703" s="245" t="s">
        <v>77</v>
      </c>
      <c r="E703" s="257" t="s">
        <v>828</v>
      </c>
      <c r="F703" s="257" t="s">
        <v>829</v>
      </c>
      <c r="G703" s="244"/>
      <c r="H703" s="244"/>
      <c r="I703" s="247"/>
      <c r="J703" s="258">
        <f>BK703</f>
        <v>0</v>
      </c>
      <c r="K703" s="244"/>
      <c r="L703" s="249"/>
      <c r="M703" s="250"/>
      <c r="N703" s="251"/>
      <c r="O703" s="251"/>
      <c r="P703" s="252">
        <f>SUM(P704:P722)</f>
        <v>0</v>
      </c>
      <c r="Q703" s="251"/>
      <c r="R703" s="252">
        <f>SUM(R704:R722)</f>
        <v>21.685727400000001</v>
      </c>
      <c r="S703" s="251"/>
      <c r="T703" s="253">
        <f>SUM(T704:T722)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54" t="s">
        <v>88</v>
      </c>
      <c r="AT703" s="255" t="s">
        <v>77</v>
      </c>
      <c r="AU703" s="255" t="s">
        <v>86</v>
      </c>
      <c r="AY703" s="254" t="s">
        <v>168</v>
      </c>
      <c r="BK703" s="256">
        <f>SUM(BK704:BK722)</f>
        <v>0</v>
      </c>
    </row>
    <row r="704" s="2" customFormat="1" ht="21.75" customHeight="1">
      <c r="A704" s="39"/>
      <c r="B704" s="40"/>
      <c r="C704" s="259" t="s">
        <v>830</v>
      </c>
      <c r="D704" s="259" t="s">
        <v>170</v>
      </c>
      <c r="E704" s="260" t="s">
        <v>831</v>
      </c>
      <c r="F704" s="261" t="s">
        <v>832</v>
      </c>
      <c r="G704" s="262" t="s">
        <v>210</v>
      </c>
      <c r="H704" s="263">
        <v>167.80000000000001</v>
      </c>
      <c r="I704" s="264"/>
      <c r="J704" s="265">
        <f>ROUND(I704*H704,2)</f>
        <v>0</v>
      </c>
      <c r="K704" s="266"/>
      <c r="L704" s="45"/>
      <c r="M704" s="267" t="s">
        <v>1</v>
      </c>
      <c r="N704" s="268" t="s">
        <v>43</v>
      </c>
      <c r="O704" s="92"/>
      <c r="P704" s="269">
        <f>O704*H704</f>
        <v>0</v>
      </c>
      <c r="Q704" s="269">
        <v>0</v>
      </c>
      <c r="R704" s="269">
        <f>Q704*H704</f>
        <v>0</v>
      </c>
      <c r="S704" s="269">
        <v>0</v>
      </c>
      <c r="T704" s="27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71" t="s">
        <v>267</v>
      </c>
      <c r="AT704" s="271" t="s">
        <v>170</v>
      </c>
      <c r="AU704" s="271" t="s">
        <v>88</v>
      </c>
      <c r="AY704" s="18" t="s">
        <v>168</v>
      </c>
      <c r="BE704" s="272">
        <f>IF(N704="základní",J704,0)</f>
        <v>0</v>
      </c>
      <c r="BF704" s="272">
        <f>IF(N704="snížená",J704,0)</f>
        <v>0</v>
      </c>
      <c r="BG704" s="272">
        <f>IF(N704="zákl. přenesená",J704,0)</f>
        <v>0</v>
      </c>
      <c r="BH704" s="272">
        <f>IF(N704="sníž. přenesená",J704,0)</f>
        <v>0</v>
      </c>
      <c r="BI704" s="272">
        <f>IF(N704="nulová",J704,0)</f>
        <v>0</v>
      </c>
      <c r="BJ704" s="18" t="s">
        <v>86</v>
      </c>
      <c r="BK704" s="272">
        <f>ROUND(I704*H704,2)</f>
        <v>0</v>
      </c>
      <c r="BL704" s="18" t="s">
        <v>267</v>
      </c>
      <c r="BM704" s="271" t="s">
        <v>833</v>
      </c>
    </row>
    <row r="705" s="13" customFormat="1">
      <c r="A705" s="13"/>
      <c r="B705" s="273"/>
      <c r="C705" s="274"/>
      <c r="D705" s="275" t="s">
        <v>176</v>
      </c>
      <c r="E705" s="276" t="s">
        <v>1</v>
      </c>
      <c r="F705" s="277" t="s">
        <v>834</v>
      </c>
      <c r="G705" s="274"/>
      <c r="H705" s="278">
        <v>167.80000000000001</v>
      </c>
      <c r="I705" s="279"/>
      <c r="J705" s="274"/>
      <c r="K705" s="274"/>
      <c r="L705" s="280"/>
      <c r="M705" s="281"/>
      <c r="N705" s="282"/>
      <c r="O705" s="282"/>
      <c r="P705" s="282"/>
      <c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84" t="s">
        <v>176</v>
      </c>
      <c r="AU705" s="284" t="s">
        <v>88</v>
      </c>
      <c r="AV705" s="13" t="s">
        <v>88</v>
      </c>
      <c r="AW705" s="13" t="s">
        <v>34</v>
      </c>
      <c r="AX705" s="13" t="s">
        <v>78</v>
      </c>
      <c r="AY705" s="284" t="s">
        <v>168</v>
      </c>
    </row>
    <row r="706" s="14" customFormat="1">
      <c r="A706" s="14"/>
      <c r="B706" s="285"/>
      <c r="C706" s="286"/>
      <c r="D706" s="275" t="s">
        <v>176</v>
      </c>
      <c r="E706" s="287" t="s">
        <v>1</v>
      </c>
      <c r="F706" s="288" t="s">
        <v>178</v>
      </c>
      <c r="G706" s="286"/>
      <c r="H706" s="289">
        <v>167.80000000000001</v>
      </c>
      <c r="I706" s="290"/>
      <c r="J706" s="286"/>
      <c r="K706" s="286"/>
      <c r="L706" s="291"/>
      <c r="M706" s="292"/>
      <c r="N706" s="293"/>
      <c r="O706" s="293"/>
      <c r="P706" s="293"/>
      <c r="Q706" s="293"/>
      <c r="R706" s="293"/>
      <c r="S706" s="293"/>
      <c r="T706" s="29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95" t="s">
        <v>176</v>
      </c>
      <c r="AU706" s="295" t="s">
        <v>88</v>
      </c>
      <c r="AV706" s="14" t="s">
        <v>174</v>
      </c>
      <c r="AW706" s="14" t="s">
        <v>34</v>
      </c>
      <c r="AX706" s="14" t="s">
        <v>86</v>
      </c>
      <c r="AY706" s="295" t="s">
        <v>168</v>
      </c>
    </row>
    <row r="707" s="2" customFormat="1" ht="16.5" customHeight="1">
      <c r="A707" s="39"/>
      <c r="B707" s="40"/>
      <c r="C707" s="317" t="s">
        <v>835</v>
      </c>
      <c r="D707" s="317" t="s">
        <v>256</v>
      </c>
      <c r="E707" s="318" t="s">
        <v>836</v>
      </c>
      <c r="F707" s="319" t="s">
        <v>837</v>
      </c>
      <c r="G707" s="320" t="s">
        <v>838</v>
      </c>
      <c r="H707" s="321">
        <v>0.050000000000000003</v>
      </c>
      <c r="I707" s="322"/>
      <c r="J707" s="323">
        <f>ROUND(I707*H707,2)</f>
        <v>0</v>
      </c>
      <c r="K707" s="324"/>
      <c r="L707" s="325"/>
      <c r="M707" s="326" t="s">
        <v>1</v>
      </c>
      <c r="N707" s="327" t="s">
        <v>43</v>
      </c>
      <c r="O707" s="92"/>
      <c r="P707" s="269">
        <f>O707*H707</f>
        <v>0</v>
      </c>
      <c r="Q707" s="269">
        <v>0.001</v>
      </c>
      <c r="R707" s="269">
        <f>Q707*H707</f>
        <v>5.0000000000000002E-05</v>
      </c>
      <c r="S707" s="269">
        <v>0</v>
      </c>
      <c r="T707" s="27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71" t="s">
        <v>377</v>
      </c>
      <c r="AT707" s="271" t="s">
        <v>256</v>
      </c>
      <c r="AU707" s="271" t="s">
        <v>88</v>
      </c>
      <c r="AY707" s="18" t="s">
        <v>168</v>
      </c>
      <c r="BE707" s="272">
        <f>IF(N707="základní",J707,0)</f>
        <v>0</v>
      </c>
      <c r="BF707" s="272">
        <f>IF(N707="snížená",J707,0)</f>
        <v>0</v>
      </c>
      <c r="BG707" s="272">
        <f>IF(N707="zákl. přenesená",J707,0)</f>
        <v>0</v>
      </c>
      <c r="BH707" s="272">
        <f>IF(N707="sníž. přenesená",J707,0)</f>
        <v>0</v>
      </c>
      <c r="BI707" s="272">
        <f>IF(N707="nulová",J707,0)</f>
        <v>0</v>
      </c>
      <c r="BJ707" s="18" t="s">
        <v>86</v>
      </c>
      <c r="BK707" s="272">
        <f>ROUND(I707*H707,2)</f>
        <v>0</v>
      </c>
      <c r="BL707" s="18" t="s">
        <v>267</v>
      </c>
      <c r="BM707" s="271" t="s">
        <v>839</v>
      </c>
    </row>
    <row r="708" s="13" customFormat="1">
      <c r="A708" s="13"/>
      <c r="B708" s="273"/>
      <c r="C708" s="274"/>
      <c r="D708" s="275" t="s">
        <v>176</v>
      </c>
      <c r="E708" s="274"/>
      <c r="F708" s="277" t="s">
        <v>840</v>
      </c>
      <c r="G708" s="274"/>
      <c r="H708" s="278">
        <v>0.050000000000000003</v>
      </c>
      <c r="I708" s="279"/>
      <c r="J708" s="274"/>
      <c r="K708" s="274"/>
      <c r="L708" s="280"/>
      <c r="M708" s="281"/>
      <c r="N708" s="282"/>
      <c r="O708" s="282"/>
      <c r="P708" s="282"/>
      <c r="Q708" s="282"/>
      <c r="R708" s="282"/>
      <c r="S708" s="282"/>
      <c r="T708" s="28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84" t="s">
        <v>176</v>
      </c>
      <c r="AU708" s="284" t="s">
        <v>88</v>
      </c>
      <c r="AV708" s="13" t="s">
        <v>88</v>
      </c>
      <c r="AW708" s="13" t="s">
        <v>4</v>
      </c>
      <c r="AX708" s="13" t="s">
        <v>86</v>
      </c>
      <c r="AY708" s="284" t="s">
        <v>168</v>
      </c>
    </row>
    <row r="709" s="2" customFormat="1" ht="21.75" customHeight="1">
      <c r="A709" s="39"/>
      <c r="B709" s="40"/>
      <c r="C709" s="259" t="s">
        <v>841</v>
      </c>
      <c r="D709" s="259" t="s">
        <v>170</v>
      </c>
      <c r="E709" s="260" t="s">
        <v>842</v>
      </c>
      <c r="F709" s="261" t="s">
        <v>843</v>
      </c>
      <c r="G709" s="262" t="s">
        <v>210</v>
      </c>
      <c r="H709" s="263">
        <v>167.80000000000001</v>
      </c>
      <c r="I709" s="264"/>
      <c r="J709" s="265">
        <f>ROUND(I709*H709,2)</f>
        <v>0</v>
      </c>
      <c r="K709" s="266"/>
      <c r="L709" s="45"/>
      <c r="M709" s="267" t="s">
        <v>1</v>
      </c>
      <c r="N709" s="268" t="s">
        <v>43</v>
      </c>
      <c r="O709" s="92"/>
      <c r="P709" s="269">
        <f>O709*H709</f>
        <v>0</v>
      </c>
      <c r="Q709" s="269">
        <v>0.00040000000000000002</v>
      </c>
      <c r="R709" s="269">
        <f>Q709*H709</f>
        <v>0.067120000000000013</v>
      </c>
      <c r="S709" s="269">
        <v>0</v>
      </c>
      <c r="T709" s="27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71" t="s">
        <v>267</v>
      </c>
      <c r="AT709" s="271" t="s">
        <v>170</v>
      </c>
      <c r="AU709" s="271" t="s">
        <v>88</v>
      </c>
      <c r="AY709" s="18" t="s">
        <v>168</v>
      </c>
      <c r="BE709" s="272">
        <f>IF(N709="základní",J709,0)</f>
        <v>0</v>
      </c>
      <c r="BF709" s="272">
        <f>IF(N709="snížená",J709,0)</f>
        <v>0</v>
      </c>
      <c r="BG709" s="272">
        <f>IF(N709="zákl. přenesená",J709,0)</f>
        <v>0</v>
      </c>
      <c r="BH709" s="272">
        <f>IF(N709="sníž. přenesená",J709,0)</f>
        <v>0</v>
      </c>
      <c r="BI709" s="272">
        <f>IF(N709="nulová",J709,0)</f>
        <v>0</v>
      </c>
      <c r="BJ709" s="18" t="s">
        <v>86</v>
      </c>
      <c r="BK709" s="272">
        <f>ROUND(I709*H709,2)</f>
        <v>0</v>
      </c>
      <c r="BL709" s="18" t="s">
        <v>267</v>
      </c>
      <c r="BM709" s="271" t="s">
        <v>844</v>
      </c>
    </row>
    <row r="710" s="13" customFormat="1">
      <c r="A710" s="13"/>
      <c r="B710" s="273"/>
      <c r="C710" s="274"/>
      <c r="D710" s="275" t="s">
        <v>176</v>
      </c>
      <c r="E710" s="276" t="s">
        <v>1</v>
      </c>
      <c r="F710" s="277" t="s">
        <v>834</v>
      </c>
      <c r="G710" s="274"/>
      <c r="H710" s="278">
        <v>167.80000000000001</v>
      </c>
      <c r="I710" s="279"/>
      <c r="J710" s="274"/>
      <c r="K710" s="274"/>
      <c r="L710" s="280"/>
      <c r="M710" s="281"/>
      <c r="N710" s="282"/>
      <c r="O710" s="282"/>
      <c r="P710" s="282"/>
      <c r="Q710" s="282"/>
      <c r="R710" s="282"/>
      <c r="S710" s="282"/>
      <c r="T710" s="28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84" t="s">
        <v>176</v>
      </c>
      <c r="AU710" s="284" t="s">
        <v>88</v>
      </c>
      <c r="AV710" s="13" t="s">
        <v>88</v>
      </c>
      <c r="AW710" s="13" t="s">
        <v>34</v>
      </c>
      <c r="AX710" s="13" t="s">
        <v>78</v>
      </c>
      <c r="AY710" s="284" t="s">
        <v>168</v>
      </c>
    </row>
    <row r="711" s="14" customFormat="1">
      <c r="A711" s="14"/>
      <c r="B711" s="285"/>
      <c r="C711" s="286"/>
      <c r="D711" s="275" t="s">
        <v>176</v>
      </c>
      <c r="E711" s="287" t="s">
        <v>1</v>
      </c>
      <c r="F711" s="288" t="s">
        <v>178</v>
      </c>
      <c r="G711" s="286"/>
      <c r="H711" s="289">
        <v>167.80000000000001</v>
      </c>
      <c r="I711" s="290"/>
      <c r="J711" s="286"/>
      <c r="K711" s="286"/>
      <c r="L711" s="291"/>
      <c r="M711" s="292"/>
      <c r="N711" s="293"/>
      <c r="O711" s="293"/>
      <c r="P711" s="293"/>
      <c r="Q711" s="293"/>
      <c r="R711" s="293"/>
      <c r="S711" s="293"/>
      <c r="T711" s="29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95" t="s">
        <v>176</v>
      </c>
      <c r="AU711" s="295" t="s">
        <v>88</v>
      </c>
      <c r="AV711" s="14" t="s">
        <v>174</v>
      </c>
      <c r="AW711" s="14" t="s">
        <v>34</v>
      </c>
      <c r="AX711" s="14" t="s">
        <v>86</v>
      </c>
      <c r="AY711" s="295" t="s">
        <v>168</v>
      </c>
    </row>
    <row r="712" s="2" customFormat="1" ht="16.5" customHeight="1">
      <c r="A712" s="39"/>
      <c r="B712" s="40"/>
      <c r="C712" s="317" t="s">
        <v>845</v>
      </c>
      <c r="D712" s="317" t="s">
        <v>256</v>
      </c>
      <c r="E712" s="318" t="s">
        <v>846</v>
      </c>
      <c r="F712" s="319" t="s">
        <v>847</v>
      </c>
      <c r="G712" s="320" t="s">
        <v>210</v>
      </c>
      <c r="H712" s="321">
        <v>192.97</v>
      </c>
      <c r="I712" s="322"/>
      <c r="J712" s="323">
        <f>ROUND(I712*H712,2)</f>
        <v>0</v>
      </c>
      <c r="K712" s="324"/>
      <c r="L712" s="325"/>
      <c r="M712" s="326" t="s">
        <v>1</v>
      </c>
      <c r="N712" s="327" t="s">
        <v>43</v>
      </c>
      <c r="O712" s="92"/>
      <c r="P712" s="269">
        <f>O712*H712</f>
        <v>0</v>
      </c>
      <c r="Q712" s="269">
        <v>0.0044999999999999997</v>
      </c>
      <c r="R712" s="269">
        <f>Q712*H712</f>
        <v>0.86836499999999994</v>
      </c>
      <c r="S712" s="269">
        <v>0</v>
      </c>
      <c r="T712" s="27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71" t="s">
        <v>377</v>
      </c>
      <c r="AT712" s="271" t="s">
        <v>256</v>
      </c>
      <c r="AU712" s="271" t="s">
        <v>88</v>
      </c>
      <c r="AY712" s="18" t="s">
        <v>168</v>
      </c>
      <c r="BE712" s="272">
        <f>IF(N712="základní",J712,0)</f>
        <v>0</v>
      </c>
      <c r="BF712" s="272">
        <f>IF(N712="snížená",J712,0)</f>
        <v>0</v>
      </c>
      <c r="BG712" s="272">
        <f>IF(N712="zákl. přenesená",J712,0)</f>
        <v>0</v>
      </c>
      <c r="BH712" s="272">
        <f>IF(N712="sníž. přenesená",J712,0)</f>
        <v>0</v>
      </c>
      <c r="BI712" s="272">
        <f>IF(N712="nulová",J712,0)</f>
        <v>0</v>
      </c>
      <c r="BJ712" s="18" t="s">
        <v>86</v>
      </c>
      <c r="BK712" s="272">
        <f>ROUND(I712*H712,2)</f>
        <v>0</v>
      </c>
      <c r="BL712" s="18" t="s">
        <v>267</v>
      </c>
      <c r="BM712" s="271" t="s">
        <v>848</v>
      </c>
    </row>
    <row r="713" s="13" customFormat="1">
      <c r="A713" s="13"/>
      <c r="B713" s="273"/>
      <c r="C713" s="274"/>
      <c r="D713" s="275" t="s">
        <v>176</v>
      </c>
      <c r="E713" s="274"/>
      <c r="F713" s="277" t="s">
        <v>849</v>
      </c>
      <c r="G713" s="274"/>
      <c r="H713" s="278">
        <v>192.97</v>
      </c>
      <c r="I713" s="279"/>
      <c r="J713" s="274"/>
      <c r="K713" s="274"/>
      <c r="L713" s="280"/>
      <c r="M713" s="281"/>
      <c r="N713" s="282"/>
      <c r="O713" s="282"/>
      <c r="P713" s="282"/>
      <c r="Q713" s="282"/>
      <c r="R713" s="282"/>
      <c r="S713" s="282"/>
      <c r="T713" s="28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84" t="s">
        <v>176</v>
      </c>
      <c r="AU713" s="284" t="s">
        <v>88</v>
      </c>
      <c r="AV713" s="13" t="s">
        <v>88</v>
      </c>
      <c r="AW713" s="13" t="s">
        <v>4</v>
      </c>
      <c r="AX713" s="13" t="s">
        <v>86</v>
      </c>
      <c r="AY713" s="284" t="s">
        <v>168</v>
      </c>
    </row>
    <row r="714" s="2" customFormat="1" ht="21.75" customHeight="1">
      <c r="A714" s="39"/>
      <c r="B714" s="40"/>
      <c r="C714" s="259" t="s">
        <v>850</v>
      </c>
      <c r="D714" s="259" t="s">
        <v>170</v>
      </c>
      <c r="E714" s="260" t="s">
        <v>851</v>
      </c>
      <c r="F714" s="261" t="s">
        <v>852</v>
      </c>
      <c r="G714" s="262" t="s">
        <v>210</v>
      </c>
      <c r="H714" s="263">
        <v>167.80000000000001</v>
      </c>
      <c r="I714" s="264"/>
      <c r="J714" s="265">
        <f>ROUND(I714*H714,2)</f>
        <v>0</v>
      </c>
      <c r="K714" s="266"/>
      <c r="L714" s="45"/>
      <c r="M714" s="267" t="s">
        <v>1</v>
      </c>
      <c r="N714" s="268" t="s">
        <v>43</v>
      </c>
      <c r="O714" s="92"/>
      <c r="P714" s="269">
        <f>O714*H714</f>
        <v>0</v>
      </c>
      <c r="Q714" s="269">
        <v>0.12324</v>
      </c>
      <c r="R714" s="269">
        <f>Q714*H714</f>
        <v>20.679672</v>
      </c>
      <c r="S714" s="269">
        <v>0</v>
      </c>
      <c r="T714" s="27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71" t="s">
        <v>267</v>
      </c>
      <c r="AT714" s="271" t="s">
        <v>170</v>
      </c>
      <c r="AU714" s="271" t="s">
        <v>88</v>
      </c>
      <c r="AY714" s="18" t="s">
        <v>168</v>
      </c>
      <c r="BE714" s="272">
        <f>IF(N714="základní",J714,0)</f>
        <v>0</v>
      </c>
      <c r="BF714" s="272">
        <f>IF(N714="snížená",J714,0)</f>
        <v>0</v>
      </c>
      <c r="BG714" s="272">
        <f>IF(N714="zákl. přenesená",J714,0)</f>
        <v>0</v>
      </c>
      <c r="BH714" s="272">
        <f>IF(N714="sníž. přenesená",J714,0)</f>
        <v>0</v>
      </c>
      <c r="BI714" s="272">
        <f>IF(N714="nulová",J714,0)</f>
        <v>0</v>
      </c>
      <c r="BJ714" s="18" t="s">
        <v>86</v>
      </c>
      <c r="BK714" s="272">
        <f>ROUND(I714*H714,2)</f>
        <v>0</v>
      </c>
      <c r="BL714" s="18" t="s">
        <v>267</v>
      </c>
      <c r="BM714" s="271" t="s">
        <v>853</v>
      </c>
    </row>
    <row r="715" s="13" customFormat="1">
      <c r="A715" s="13"/>
      <c r="B715" s="273"/>
      <c r="C715" s="274"/>
      <c r="D715" s="275" t="s">
        <v>176</v>
      </c>
      <c r="E715" s="276" t="s">
        <v>1</v>
      </c>
      <c r="F715" s="277" t="s">
        <v>834</v>
      </c>
      <c r="G715" s="274"/>
      <c r="H715" s="278">
        <v>167.80000000000001</v>
      </c>
      <c r="I715" s="279"/>
      <c r="J715" s="274"/>
      <c r="K715" s="274"/>
      <c r="L715" s="280"/>
      <c r="M715" s="281"/>
      <c r="N715" s="282"/>
      <c r="O715" s="282"/>
      <c r="P715" s="282"/>
      <c r="Q715" s="282"/>
      <c r="R715" s="282"/>
      <c r="S715" s="282"/>
      <c r="T715" s="28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84" t="s">
        <v>176</v>
      </c>
      <c r="AU715" s="284" t="s">
        <v>88</v>
      </c>
      <c r="AV715" s="13" t="s">
        <v>88</v>
      </c>
      <c r="AW715" s="13" t="s">
        <v>34</v>
      </c>
      <c r="AX715" s="13" t="s">
        <v>78</v>
      </c>
      <c r="AY715" s="284" t="s">
        <v>168</v>
      </c>
    </row>
    <row r="716" s="14" customFormat="1">
      <c r="A716" s="14"/>
      <c r="B716" s="285"/>
      <c r="C716" s="286"/>
      <c r="D716" s="275" t="s">
        <v>176</v>
      </c>
      <c r="E716" s="287" t="s">
        <v>1</v>
      </c>
      <c r="F716" s="288" t="s">
        <v>178</v>
      </c>
      <c r="G716" s="286"/>
      <c r="H716" s="289">
        <v>167.80000000000001</v>
      </c>
      <c r="I716" s="290"/>
      <c r="J716" s="286"/>
      <c r="K716" s="286"/>
      <c r="L716" s="291"/>
      <c r="M716" s="292"/>
      <c r="N716" s="293"/>
      <c r="O716" s="293"/>
      <c r="P716" s="293"/>
      <c r="Q716" s="293"/>
      <c r="R716" s="293"/>
      <c r="S716" s="293"/>
      <c r="T716" s="29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95" t="s">
        <v>176</v>
      </c>
      <c r="AU716" s="295" t="s">
        <v>88</v>
      </c>
      <c r="AV716" s="14" t="s">
        <v>174</v>
      </c>
      <c r="AW716" s="14" t="s">
        <v>34</v>
      </c>
      <c r="AX716" s="14" t="s">
        <v>86</v>
      </c>
      <c r="AY716" s="295" t="s">
        <v>168</v>
      </c>
    </row>
    <row r="717" s="2" customFormat="1" ht="21.75" customHeight="1">
      <c r="A717" s="39"/>
      <c r="B717" s="40"/>
      <c r="C717" s="259" t="s">
        <v>854</v>
      </c>
      <c r="D717" s="259" t="s">
        <v>170</v>
      </c>
      <c r="E717" s="260" t="s">
        <v>855</v>
      </c>
      <c r="F717" s="261" t="s">
        <v>856</v>
      </c>
      <c r="G717" s="262" t="s">
        <v>210</v>
      </c>
      <c r="H717" s="263">
        <v>195.88999999999999</v>
      </c>
      <c r="I717" s="264"/>
      <c r="J717" s="265">
        <f>ROUND(I717*H717,2)</f>
        <v>0</v>
      </c>
      <c r="K717" s="266"/>
      <c r="L717" s="45"/>
      <c r="M717" s="267" t="s">
        <v>1</v>
      </c>
      <c r="N717" s="268" t="s">
        <v>43</v>
      </c>
      <c r="O717" s="92"/>
      <c r="P717" s="269">
        <f>O717*H717</f>
        <v>0</v>
      </c>
      <c r="Q717" s="269">
        <v>0.00036000000000000002</v>
      </c>
      <c r="R717" s="269">
        <f>Q717*H717</f>
        <v>0.070520399999999997</v>
      </c>
      <c r="S717" s="269">
        <v>0</v>
      </c>
      <c r="T717" s="27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71" t="s">
        <v>267</v>
      </c>
      <c r="AT717" s="271" t="s">
        <v>170</v>
      </c>
      <c r="AU717" s="271" t="s">
        <v>88</v>
      </c>
      <c r="AY717" s="18" t="s">
        <v>168</v>
      </c>
      <c r="BE717" s="272">
        <f>IF(N717="základní",J717,0)</f>
        <v>0</v>
      </c>
      <c r="BF717" s="272">
        <f>IF(N717="snížená",J717,0)</f>
        <v>0</v>
      </c>
      <c r="BG717" s="272">
        <f>IF(N717="zákl. přenesená",J717,0)</f>
        <v>0</v>
      </c>
      <c r="BH717" s="272">
        <f>IF(N717="sníž. přenesená",J717,0)</f>
        <v>0</v>
      </c>
      <c r="BI717" s="272">
        <f>IF(N717="nulová",J717,0)</f>
        <v>0</v>
      </c>
      <c r="BJ717" s="18" t="s">
        <v>86</v>
      </c>
      <c r="BK717" s="272">
        <f>ROUND(I717*H717,2)</f>
        <v>0</v>
      </c>
      <c r="BL717" s="18" t="s">
        <v>267</v>
      </c>
      <c r="BM717" s="271" t="s">
        <v>857</v>
      </c>
    </row>
    <row r="718" s="15" customFormat="1">
      <c r="A718" s="15"/>
      <c r="B718" s="296"/>
      <c r="C718" s="297"/>
      <c r="D718" s="275" t="s">
        <v>176</v>
      </c>
      <c r="E718" s="298" t="s">
        <v>1</v>
      </c>
      <c r="F718" s="299" t="s">
        <v>858</v>
      </c>
      <c r="G718" s="297"/>
      <c r="H718" s="298" t="s">
        <v>1</v>
      </c>
      <c r="I718" s="300"/>
      <c r="J718" s="297"/>
      <c r="K718" s="297"/>
      <c r="L718" s="301"/>
      <c r="M718" s="302"/>
      <c r="N718" s="303"/>
      <c r="O718" s="303"/>
      <c r="P718" s="303"/>
      <c r="Q718" s="303"/>
      <c r="R718" s="303"/>
      <c r="S718" s="303"/>
      <c r="T718" s="30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305" t="s">
        <v>176</v>
      </c>
      <c r="AU718" s="305" t="s">
        <v>88</v>
      </c>
      <c r="AV718" s="15" t="s">
        <v>86</v>
      </c>
      <c r="AW718" s="15" t="s">
        <v>34</v>
      </c>
      <c r="AX718" s="15" t="s">
        <v>78</v>
      </c>
      <c r="AY718" s="305" t="s">
        <v>168</v>
      </c>
    </row>
    <row r="719" s="13" customFormat="1">
      <c r="A719" s="13"/>
      <c r="B719" s="273"/>
      <c r="C719" s="274"/>
      <c r="D719" s="275" t="s">
        <v>176</v>
      </c>
      <c r="E719" s="276" t="s">
        <v>1</v>
      </c>
      <c r="F719" s="277" t="s">
        <v>834</v>
      </c>
      <c r="G719" s="274"/>
      <c r="H719" s="278">
        <v>167.80000000000001</v>
      </c>
      <c r="I719" s="279"/>
      <c r="J719" s="274"/>
      <c r="K719" s="274"/>
      <c r="L719" s="280"/>
      <c r="M719" s="281"/>
      <c r="N719" s="282"/>
      <c r="O719" s="282"/>
      <c r="P719" s="282"/>
      <c r="Q719" s="282"/>
      <c r="R719" s="282"/>
      <c r="S719" s="282"/>
      <c r="T719" s="28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84" t="s">
        <v>176</v>
      </c>
      <c r="AU719" s="284" t="s">
        <v>88</v>
      </c>
      <c r="AV719" s="13" t="s">
        <v>88</v>
      </c>
      <c r="AW719" s="13" t="s">
        <v>34</v>
      </c>
      <c r="AX719" s="13" t="s">
        <v>78</v>
      </c>
      <c r="AY719" s="284" t="s">
        <v>168</v>
      </c>
    </row>
    <row r="720" s="13" customFormat="1">
      <c r="A720" s="13"/>
      <c r="B720" s="273"/>
      <c r="C720" s="274"/>
      <c r="D720" s="275" t="s">
        <v>176</v>
      </c>
      <c r="E720" s="276" t="s">
        <v>1</v>
      </c>
      <c r="F720" s="277" t="s">
        <v>859</v>
      </c>
      <c r="G720" s="274"/>
      <c r="H720" s="278">
        <v>28.09</v>
      </c>
      <c r="I720" s="279"/>
      <c r="J720" s="274"/>
      <c r="K720" s="274"/>
      <c r="L720" s="280"/>
      <c r="M720" s="281"/>
      <c r="N720" s="282"/>
      <c r="O720" s="282"/>
      <c r="P720" s="282"/>
      <c r="Q720" s="282"/>
      <c r="R720" s="282"/>
      <c r="S720" s="282"/>
      <c r="T720" s="28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84" t="s">
        <v>176</v>
      </c>
      <c r="AU720" s="284" t="s">
        <v>88</v>
      </c>
      <c r="AV720" s="13" t="s">
        <v>88</v>
      </c>
      <c r="AW720" s="13" t="s">
        <v>34</v>
      </c>
      <c r="AX720" s="13" t="s">
        <v>78</v>
      </c>
      <c r="AY720" s="284" t="s">
        <v>168</v>
      </c>
    </row>
    <row r="721" s="14" customFormat="1">
      <c r="A721" s="14"/>
      <c r="B721" s="285"/>
      <c r="C721" s="286"/>
      <c r="D721" s="275" t="s">
        <v>176</v>
      </c>
      <c r="E721" s="287" t="s">
        <v>1</v>
      </c>
      <c r="F721" s="288" t="s">
        <v>178</v>
      </c>
      <c r="G721" s="286"/>
      <c r="H721" s="289">
        <v>195.89000000000002</v>
      </c>
      <c r="I721" s="290"/>
      <c r="J721" s="286"/>
      <c r="K721" s="286"/>
      <c r="L721" s="291"/>
      <c r="M721" s="292"/>
      <c r="N721" s="293"/>
      <c r="O721" s="293"/>
      <c r="P721" s="293"/>
      <c r="Q721" s="293"/>
      <c r="R721" s="293"/>
      <c r="S721" s="293"/>
      <c r="T721" s="29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95" t="s">
        <v>176</v>
      </c>
      <c r="AU721" s="295" t="s">
        <v>88</v>
      </c>
      <c r="AV721" s="14" t="s">
        <v>174</v>
      </c>
      <c r="AW721" s="14" t="s">
        <v>34</v>
      </c>
      <c r="AX721" s="14" t="s">
        <v>86</v>
      </c>
      <c r="AY721" s="295" t="s">
        <v>168</v>
      </c>
    </row>
    <row r="722" s="2" customFormat="1" ht="21.75" customHeight="1">
      <c r="A722" s="39"/>
      <c r="B722" s="40"/>
      <c r="C722" s="259" t="s">
        <v>860</v>
      </c>
      <c r="D722" s="259" t="s">
        <v>170</v>
      </c>
      <c r="E722" s="260" t="s">
        <v>861</v>
      </c>
      <c r="F722" s="261" t="s">
        <v>862</v>
      </c>
      <c r="G722" s="262" t="s">
        <v>863</v>
      </c>
      <c r="H722" s="328"/>
      <c r="I722" s="264"/>
      <c r="J722" s="265">
        <f>ROUND(I722*H722,2)</f>
        <v>0</v>
      </c>
      <c r="K722" s="266"/>
      <c r="L722" s="45"/>
      <c r="M722" s="267" t="s">
        <v>1</v>
      </c>
      <c r="N722" s="268" t="s">
        <v>43</v>
      </c>
      <c r="O722" s="92"/>
      <c r="P722" s="269">
        <f>O722*H722</f>
        <v>0</v>
      </c>
      <c r="Q722" s="269">
        <v>0</v>
      </c>
      <c r="R722" s="269">
        <f>Q722*H722</f>
        <v>0</v>
      </c>
      <c r="S722" s="269">
        <v>0</v>
      </c>
      <c r="T722" s="27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71" t="s">
        <v>267</v>
      </c>
      <c r="AT722" s="271" t="s">
        <v>170</v>
      </c>
      <c r="AU722" s="271" t="s">
        <v>88</v>
      </c>
      <c r="AY722" s="18" t="s">
        <v>168</v>
      </c>
      <c r="BE722" s="272">
        <f>IF(N722="základní",J722,0)</f>
        <v>0</v>
      </c>
      <c r="BF722" s="272">
        <f>IF(N722="snížená",J722,0)</f>
        <v>0</v>
      </c>
      <c r="BG722" s="272">
        <f>IF(N722="zákl. přenesená",J722,0)</f>
        <v>0</v>
      </c>
      <c r="BH722" s="272">
        <f>IF(N722="sníž. přenesená",J722,0)</f>
        <v>0</v>
      </c>
      <c r="BI722" s="272">
        <f>IF(N722="nulová",J722,0)</f>
        <v>0</v>
      </c>
      <c r="BJ722" s="18" t="s">
        <v>86</v>
      </c>
      <c r="BK722" s="272">
        <f>ROUND(I722*H722,2)</f>
        <v>0</v>
      </c>
      <c r="BL722" s="18" t="s">
        <v>267</v>
      </c>
      <c r="BM722" s="271" t="s">
        <v>864</v>
      </c>
    </row>
    <row r="723" s="12" customFormat="1" ht="22.8" customHeight="1">
      <c r="A723" s="12"/>
      <c r="B723" s="243"/>
      <c r="C723" s="244"/>
      <c r="D723" s="245" t="s">
        <v>77</v>
      </c>
      <c r="E723" s="257" t="s">
        <v>865</v>
      </c>
      <c r="F723" s="257" t="s">
        <v>866</v>
      </c>
      <c r="G723" s="244"/>
      <c r="H723" s="244"/>
      <c r="I723" s="247"/>
      <c r="J723" s="258">
        <f>BK723</f>
        <v>0</v>
      </c>
      <c r="K723" s="244"/>
      <c r="L723" s="249"/>
      <c r="M723" s="250"/>
      <c r="N723" s="251"/>
      <c r="O723" s="251"/>
      <c r="P723" s="252">
        <f>SUM(P724:P755)</f>
        <v>0</v>
      </c>
      <c r="Q723" s="251"/>
      <c r="R723" s="252">
        <f>SUM(R724:R755)</f>
        <v>4.8886156000000005</v>
      </c>
      <c r="S723" s="251"/>
      <c r="T723" s="253">
        <f>SUM(T724:T755)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54" t="s">
        <v>88</v>
      </c>
      <c r="AT723" s="255" t="s">
        <v>77</v>
      </c>
      <c r="AU723" s="255" t="s">
        <v>86</v>
      </c>
      <c r="AY723" s="254" t="s">
        <v>168</v>
      </c>
      <c r="BK723" s="256">
        <f>SUM(BK724:BK755)</f>
        <v>0</v>
      </c>
    </row>
    <row r="724" s="2" customFormat="1" ht="16.5" customHeight="1">
      <c r="A724" s="39"/>
      <c r="B724" s="40"/>
      <c r="C724" s="259" t="s">
        <v>867</v>
      </c>
      <c r="D724" s="259" t="s">
        <v>170</v>
      </c>
      <c r="E724" s="260" t="s">
        <v>868</v>
      </c>
      <c r="F724" s="261" t="s">
        <v>869</v>
      </c>
      <c r="G724" s="262" t="s">
        <v>210</v>
      </c>
      <c r="H724" s="263">
        <v>206.31</v>
      </c>
      <c r="I724" s="264"/>
      <c r="J724" s="265">
        <f>ROUND(I724*H724,2)</f>
        <v>0</v>
      </c>
      <c r="K724" s="266"/>
      <c r="L724" s="45"/>
      <c r="M724" s="267" t="s">
        <v>1</v>
      </c>
      <c r="N724" s="268" t="s">
        <v>43</v>
      </c>
      <c r="O724" s="92"/>
      <c r="P724" s="269">
        <f>O724*H724</f>
        <v>0</v>
      </c>
      <c r="Q724" s="269">
        <v>0.00012</v>
      </c>
      <c r="R724" s="269">
        <f>Q724*H724</f>
        <v>0.0247572</v>
      </c>
      <c r="S724" s="269">
        <v>0</v>
      </c>
      <c r="T724" s="27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71" t="s">
        <v>267</v>
      </c>
      <c r="AT724" s="271" t="s">
        <v>170</v>
      </c>
      <c r="AU724" s="271" t="s">
        <v>88</v>
      </c>
      <c r="AY724" s="18" t="s">
        <v>168</v>
      </c>
      <c r="BE724" s="272">
        <f>IF(N724="základní",J724,0)</f>
        <v>0</v>
      </c>
      <c r="BF724" s="272">
        <f>IF(N724="snížená",J724,0)</f>
        <v>0</v>
      </c>
      <c r="BG724" s="272">
        <f>IF(N724="zákl. přenesená",J724,0)</f>
        <v>0</v>
      </c>
      <c r="BH724" s="272">
        <f>IF(N724="sníž. přenesená",J724,0)</f>
        <v>0</v>
      </c>
      <c r="BI724" s="272">
        <f>IF(N724="nulová",J724,0)</f>
        <v>0</v>
      </c>
      <c r="BJ724" s="18" t="s">
        <v>86</v>
      </c>
      <c r="BK724" s="272">
        <f>ROUND(I724*H724,2)</f>
        <v>0</v>
      </c>
      <c r="BL724" s="18" t="s">
        <v>267</v>
      </c>
      <c r="BM724" s="271" t="s">
        <v>870</v>
      </c>
    </row>
    <row r="725" s="13" customFormat="1">
      <c r="A725" s="13"/>
      <c r="B725" s="273"/>
      <c r="C725" s="274"/>
      <c r="D725" s="275" t="s">
        <v>176</v>
      </c>
      <c r="E725" s="276" t="s">
        <v>1</v>
      </c>
      <c r="F725" s="277" t="s">
        <v>834</v>
      </c>
      <c r="G725" s="274"/>
      <c r="H725" s="278">
        <v>167.80000000000001</v>
      </c>
      <c r="I725" s="279"/>
      <c r="J725" s="274"/>
      <c r="K725" s="274"/>
      <c r="L725" s="280"/>
      <c r="M725" s="281"/>
      <c r="N725" s="282"/>
      <c r="O725" s="282"/>
      <c r="P725" s="282"/>
      <c r="Q725" s="282"/>
      <c r="R725" s="282"/>
      <c r="S725" s="282"/>
      <c r="T725" s="28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84" t="s">
        <v>176</v>
      </c>
      <c r="AU725" s="284" t="s">
        <v>88</v>
      </c>
      <c r="AV725" s="13" t="s">
        <v>88</v>
      </c>
      <c r="AW725" s="13" t="s">
        <v>34</v>
      </c>
      <c r="AX725" s="13" t="s">
        <v>78</v>
      </c>
      <c r="AY725" s="284" t="s">
        <v>168</v>
      </c>
    </row>
    <row r="726" s="16" customFormat="1">
      <c r="A726" s="16"/>
      <c r="B726" s="306"/>
      <c r="C726" s="307"/>
      <c r="D726" s="275" t="s">
        <v>176</v>
      </c>
      <c r="E726" s="308" t="s">
        <v>1</v>
      </c>
      <c r="F726" s="309" t="s">
        <v>235</v>
      </c>
      <c r="G726" s="307"/>
      <c r="H726" s="310">
        <v>167.80000000000001</v>
      </c>
      <c r="I726" s="311"/>
      <c r="J726" s="307"/>
      <c r="K726" s="307"/>
      <c r="L726" s="312"/>
      <c r="M726" s="313"/>
      <c r="N726" s="314"/>
      <c r="O726" s="314"/>
      <c r="P726" s="314"/>
      <c r="Q726" s="314"/>
      <c r="R726" s="314"/>
      <c r="S726" s="314"/>
      <c r="T726" s="315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316" t="s">
        <v>176</v>
      </c>
      <c r="AU726" s="316" t="s">
        <v>88</v>
      </c>
      <c r="AV726" s="16" t="s">
        <v>187</v>
      </c>
      <c r="AW726" s="16" t="s">
        <v>34</v>
      </c>
      <c r="AX726" s="16" t="s">
        <v>78</v>
      </c>
      <c r="AY726" s="316" t="s">
        <v>168</v>
      </c>
    </row>
    <row r="727" s="13" customFormat="1">
      <c r="A727" s="13"/>
      <c r="B727" s="273"/>
      <c r="C727" s="274"/>
      <c r="D727" s="275" t="s">
        <v>176</v>
      </c>
      <c r="E727" s="276" t="s">
        <v>1</v>
      </c>
      <c r="F727" s="277" t="s">
        <v>871</v>
      </c>
      <c r="G727" s="274"/>
      <c r="H727" s="278">
        <v>66.599999999999994</v>
      </c>
      <c r="I727" s="279"/>
      <c r="J727" s="274"/>
      <c r="K727" s="274"/>
      <c r="L727" s="280"/>
      <c r="M727" s="281"/>
      <c r="N727" s="282"/>
      <c r="O727" s="282"/>
      <c r="P727" s="282"/>
      <c r="Q727" s="282"/>
      <c r="R727" s="282"/>
      <c r="S727" s="282"/>
      <c r="T727" s="28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84" t="s">
        <v>176</v>
      </c>
      <c r="AU727" s="284" t="s">
        <v>88</v>
      </c>
      <c r="AV727" s="13" t="s">
        <v>88</v>
      </c>
      <c r="AW727" s="13" t="s">
        <v>34</v>
      </c>
      <c r="AX727" s="13" t="s">
        <v>78</v>
      </c>
      <c r="AY727" s="284" t="s">
        <v>168</v>
      </c>
    </row>
    <row r="728" s="13" customFormat="1">
      <c r="A728" s="13"/>
      <c r="B728" s="273"/>
      <c r="C728" s="274"/>
      <c r="D728" s="275" t="s">
        <v>176</v>
      </c>
      <c r="E728" s="276" t="s">
        <v>1</v>
      </c>
      <c r="F728" s="277" t="s">
        <v>872</v>
      </c>
      <c r="G728" s="274"/>
      <c r="H728" s="278">
        <v>-28.09</v>
      </c>
      <c r="I728" s="279"/>
      <c r="J728" s="274"/>
      <c r="K728" s="274"/>
      <c r="L728" s="280"/>
      <c r="M728" s="281"/>
      <c r="N728" s="282"/>
      <c r="O728" s="282"/>
      <c r="P728" s="282"/>
      <c r="Q728" s="282"/>
      <c r="R728" s="282"/>
      <c r="S728" s="282"/>
      <c r="T728" s="28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84" t="s">
        <v>176</v>
      </c>
      <c r="AU728" s="284" t="s">
        <v>88</v>
      </c>
      <c r="AV728" s="13" t="s">
        <v>88</v>
      </c>
      <c r="AW728" s="13" t="s">
        <v>34</v>
      </c>
      <c r="AX728" s="13" t="s">
        <v>78</v>
      </c>
      <c r="AY728" s="284" t="s">
        <v>168</v>
      </c>
    </row>
    <row r="729" s="16" customFormat="1">
      <c r="A729" s="16"/>
      <c r="B729" s="306"/>
      <c r="C729" s="307"/>
      <c r="D729" s="275" t="s">
        <v>176</v>
      </c>
      <c r="E729" s="308" t="s">
        <v>1</v>
      </c>
      <c r="F729" s="309" t="s">
        <v>235</v>
      </c>
      <c r="G729" s="307"/>
      <c r="H729" s="310">
        <v>38.509999999999991</v>
      </c>
      <c r="I729" s="311"/>
      <c r="J729" s="307"/>
      <c r="K729" s="307"/>
      <c r="L729" s="312"/>
      <c r="M729" s="313"/>
      <c r="N729" s="314"/>
      <c r="O729" s="314"/>
      <c r="P729" s="314"/>
      <c r="Q729" s="314"/>
      <c r="R729" s="314"/>
      <c r="S729" s="314"/>
      <c r="T729" s="315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316" t="s">
        <v>176</v>
      </c>
      <c r="AU729" s="316" t="s">
        <v>88</v>
      </c>
      <c r="AV729" s="16" t="s">
        <v>187</v>
      </c>
      <c r="AW729" s="16" t="s">
        <v>34</v>
      </c>
      <c r="AX729" s="16" t="s">
        <v>78</v>
      </c>
      <c r="AY729" s="316" t="s">
        <v>168</v>
      </c>
    </row>
    <row r="730" s="14" customFormat="1">
      <c r="A730" s="14"/>
      <c r="B730" s="285"/>
      <c r="C730" s="286"/>
      <c r="D730" s="275" t="s">
        <v>176</v>
      </c>
      <c r="E730" s="287" t="s">
        <v>1</v>
      </c>
      <c r="F730" s="288" t="s">
        <v>178</v>
      </c>
      <c r="G730" s="286"/>
      <c r="H730" s="289">
        <v>206.31</v>
      </c>
      <c r="I730" s="290"/>
      <c r="J730" s="286"/>
      <c r="K730" s="286"/>
      <c r="L730" s="291"/>
      <c r="M730" s="292"/>
      <c r="N730" s="293"/>
      <c r="O730" s="293"/>
      <c r="P730" s="293"/>
      <c r="Q730" s="293"/>
      <c r="R730" s="293"/>
      <c r="S730" s="293"/>
      <c r="T730" s="29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95" t="s">
        <v>176</v>
      </c>
      <c r="AU730" s="295" t="s">
        <v>88</v>
      </c>
      <c r="AV730" s="14" t="s">
        <v>174</v>
      </c>
      <c r="AW730" s="14" t="s">
        <v>34</v>
      </c>
      <c r="AX730" s="14" t="s">
        <v>86</v>
      </c>
      <c r="AY730" s="295" t="s">
        <v>168</v>
      </c>
    </row>
    <row r="731" s="2" customFormat="1" ht="21.75" customHeight="1">
      <c r="A731" s="39"/>
      <c r="B731" s="40"/>
      <c r="C731" s="259" t="s">
        <v>873</v>
      </c>
      <c r="D731" s="259" t="s">
        <v>170</v>
      </c>
      <c r="E731" s="260" t="s">
        <v>874</v>
      </c>
      <c r="F731" s="261" t="s">
        <v>875</v>
      </c>
      <c r="G731" s="262" t="s">
        <v>210</v>
      </c>
      <c r="H731" s="263">
        <v>682.58699999999999</v>
      </c>
      <c r="I731" s="264"/>
      <c r="J731" s="265">
        <f>ROUND(I731*H731,2)</f>
        <v>0</v>
      </c>
      <c r="K731" s="266"/>
      <c r="L731" s="45"/>
      <c r="M731" s="267" t="s">
        <v>1</v>
      </c>
      <c r="N731" s="268" t="s">
        <v>43</v>
      </c>
      <c r="O731" s="92"/>
      <c r="P731" s="269">
        <f>O731*H731</f>
        <v>0</v>
      </c>
      <c r="Q731" s="269">
        <v>0</v>
      </c>
      <c r="R731" s="269">
        <f>Q731*H731</f>
        <v>0</v>
      </c>
      <c r="S731" s="269">
        <v>0</v>
      </c>
      <c r="T731" s="27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71" t="s">
        <v>267</v>
      </c>
      <c r="AT731" s="271" t="s">
        <v>170</v>
      </c>
      <c r="AU731" s="271" t="s">
        <v>88</v>
      </c>
      <c r="AY731" s="18" t="s">
        <v>168</v>
      </c>
      <c r="BE731" s="272">
        <f>IF(N731="základní",J731,0)</f>
        <v>0</v>
      </c>
      <c r="BF731" s="272">
        <f>IF(N731="snížená",J731,0)</f>
        <v>0</v>
      </c>
      <c r="BG731" s="272">
        <f>IF(N731="zákl. přenesená",J731,0)</f>
        <v>0</v>
      </c>
      <c r="BH731" s="272">
        <f>IF(N731="sníž. přenesená",J731,0)</f>
        <v>0</v>
      </c>
      <c r="BI731" s="272">
        <f>IF(N731="nulová",J731,0)</f>
        <v>0</v>
      </c>
      <c r="BJ731" s="18" t="s">
        <v>86</v>
      </c>
      <c r="BK731" s="272">
        <f>ROUND(I731*H731,2)</f>
        <v>0</v>
      </c>
      <c r="BL731" s="18" t="s">
        <v>267</v>
      </c>
      <c r="BM731" s="271" t="s">
        <v>876</v>
      </c>
    </row>
    <row r="732" s="13" customFormat="1">
      <c r="A732" s="13"/>
      <c r="B732" s="273"/>
      <c r="C732" s="274"/>
      <c r="D732" s="275" t="s">
        <v>176</v>
      </c>
      <c r="E732" s="276" t="s">
        <v>1</v>
      </c>
      <c r="F732" s="277" t="s">
        <v>877</v>
      </c>
      <c r="G732" s="274"/>
      <c r="H732" s="278">
        <v>319.29599999999999</v>
      </c>
      <c r="I732" s="279"/>
      <c r="J732" s="274"/>
      <c r="K732" s="274"/>
      <c r="L732" s="280"/>
      <c r="M732" s="281"/>
      <c r="N732" s="282"/>
      <c r="O732" s="282"/>
      <c r="P732" s="282"/>
      <c r="Q732" s="282"/>
      <c r="R732" s="282"/>
      <c r="S732" s="282"/>
      <c r="T732" s="28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84" t="s">
        <v>176</v>
      </c>
      <c r="AU732" s="284" t="s">
        <v>88</v>
      </c>
      <c r="AV732" s="13" t="s">
        <v>88</v>
      </c>
      <c r="AW732" s="13" t="s">
        <v>34</v>
      </c>
      <c r="AX732" s="13" t="s">
        <v>78</v>
      </c>
      <c r="AY732" s="284" t="s">
        <v>168</v>
      </c>
    </row>
    <row r="733" s="13" customFormat="1">
      <c r="A733" s="13"/>
      <c r="B733" s="273"/>
      <c r="C733" s="274"/>
      <c r="D733" s="275" t="s">
        <v>176</v>
      </c>
      <c r="E733" s="276" t="s">
        <v>1</v>
      </c>
      <c r="F733" s="277" t="s">
        <v>878</v>
      </c>
      <c r="G733" s="274"/>
      <c r="H733" s="278">
        <v>363.291</v>
      </c>
      <c r="I733" s="279"/>
      <c r="J733" s="274"/>
      <c r="K733" s="274"/>
      <c r="L733" s="280"/>
      <c r="M733" s="281"/>
      <c r="N733" s="282"/>
      <c r="O733" s="282"/>
      <c r="P733" s="282"/>
      <c r="Q733" s="282"/>
      <c r="R733" s="282"/>
      <c r="S733" s="282"/>
      <c r="T733" s="28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84" t="s">
        <v>176</v>
      </c>
      <c r="AU733" s="284" t="s">
        <v>88</v>
      </c>
      <c r="AV733" s="13" t="s">
        <v>88</v>
      </c>
      <c r="AW733" s="13" t="s">
        <v>34</v>
      </c>
      <c r="AX733" s="13" t="s">
        <v>78</v>
      </c>
      <c r="AY733" s="284" t="s">
        <v>168</v>
      </c>
    </row>
    <row r="734" s="14" customFormat="1">
      <c r="A734" s="14"/>
      <c r="B734" s="285"/>
      <c r="C734" s="286"/>
      <c r="D734" s="275" t="s">
        <v>176</v>
      </c>
      <c r="E734" s="287" t="s">
        <v>1</v>
      </c>
      <c r="F734" s="288" t="s">
        <v>178</v>
      </c>
      <c r="G734" s="286"/>
      <c r="H734" s="289">
        <v>682.58699999999999</v>
      </c>
      <c r="I734" s="290"/>
      <c r="J734" s="286"/>
      <c r="K734" s="286"/>
      <c r="L734" s="291"/>
      <c r="M734" s="292"/>
      <c r="N734" s="293"/>
      <c r="O734" s="293"/>
      <c r="P734" s="293"/>
      <c r="Q734" s="293"/>
      <c r="R734" s="293"/>
      <c r="S734" s="293"/>
      <c r="T734" s="29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95" t="s">
        <v>176</v>
      </c>
      <c r="AU734" s="295" t="s">
        <v>88</v>
      </c>
      <c r="AV734" s="14" t="s">
        <v>174</v>
      </c>
      <c r="AW734" s="14" t="s">
        <v>34</v>
      </c>
      <c r="AX734" s="14" t="s">
        <v>86</v>
      </c>
      <c r="AY734" s="295" t="s">
        <v>168</v>
      </c>
    </row>
    <row r="735" s="2" customFormat="1" ht="21.75" customHeight="1">
      <c r="A735" s="39"/>
      <c r="B735" s="40"/>
      <c r="C735" s="317" t="s">
        <v>879</v>
      </c>
      <c r="D735" s="317" t="s">
        <v>256</v>
      </c>
      <c r="E735" s="318" t="s">
        <v>880</v>
      </c>
      <c r="F735" s="319" t="s">
        <v>881</v>
      </c>
      <c r="G735" s="320" t="s">
        <v>210</v>
      </c>
      <c r="H735" s="321">
        <v>325.68200000000002</v>
      </c>
      <c r="I735" s="322"/>
      <c r="J735" s="323">
        <f>ROUND(I735*H735,2)</f>
        <v>0</v>
      </c>
      <c r="K735" s="324"/>
      <c r="L735" s="325"/>
      <c r="M735" s="326" t="s">
        <v>1</v>
      </c>
      <c r="N735" s="327" t="s">
        <v>43</v>
      </c>
      <c r="O735" s="92"/>
      <c r="P735" s="269">
        <f>O735*H735</f>
        <v>0</v>
      </c>
      <c r="Q735" s="269">
        <v>0.0060000000000000001</v>
      </c>
      <c r="R735" s="269">
        <f>Q735*H735</f>
        <v>1.9540920000000002</v>
      </c>
      <c r="S735" s="269">
        <v>0</v>
      </c>
      <c r="T735" s="27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71" t="s">
        <v>377</v>
      </c>
      <c r="AT735" s="271" t="s">
        <v>256</v>
      </c>
      <c r="AU735" s="271" t="s">
        <v>88</v>
      </c>
      <c r="AY735" s="18" t="s">
        <v>168</v>
      </c>
      <c r="BE735" s="272">
        <f>IF(N735="základní",J735,0)</f>
        <v>0</v>
      </c>
      <c r="BF735" s="272">
        <f>IF(N735="snížená",J735,0)</f>
        <v>0</v>
      </c>
      <c r="BG735" s="272">
        <f>IF(N735="zákl. přenesená",J735,0)</f>
        <v>0</v>
      </c>
      <c r="BH735" s="272">
        <f>IF(N735="sníž. přenesená",J735,0)</f>
        <v>0</v>
      </c>
      <c r="BI735" s="272">
        <f>IF(N735="nulová",J735,0)</f>
        <v>0</v>
      </c>
      <c r="BJ735" s="18" t="s">
        <v>86</v>
      </c>
      <c r="BK735" s="272">
        <f>ROUND(I735*H735,2)</f>
        <v>0</v>
      </c>
      <c r="BL735" s="18" t="s">
        <v>267</v>
      </c>
      <c r="BM735" s="271" t="s">
        <v>882</v>
      </c>
    </row>
    <row r="736" s="13" customFormat="1">
      <c r="A736" s="13"/>
      <c r="B736" s="273"/>
      <c r="C736" s="274"/>
      <c r="D736" s="275" t="s">
        <v>176</v>
      </c>
      <c r="E736" s="276" t="s">
        <v>1</v>
      </c>
      <c r="F736" s="277" t="s">
        <v>877</v>
      </c>
      <c r="G736" s="274"/>
      <c r="H736" s="278">
        <v>319.29599999999999</v>
      </c>
      <c r="I736" s="279"/>
      <c r="J736" s="274"/>
      <c r="K736" s="274"/>
      <c r="L736" s="280"/>
      <c r="M736" s="281"/>
      <c r="N736" s="282"/>
      <c r="O736" s="282"/>
      <c r="P736" s="282"/>
      <c r="Q736" s="282"/>
      <c r="R736" s="282"/>
      <c r="S736" s="282"/>
      <c r="T736" s="28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84" t="s">
        <v>176</v>
      </c>
      <c r="AU736" s="284" t="s">
        <v>88</v>
      </c>
      <c r="AV736" s="13" t="s">
        <v>88</v>
      </c>
      <c r="AW736" s="13" t="s">
        <v>34</v>
      </c>
      <c r="AX736" s="13" t="s">
        <v>86</v>
      </c>
      <c r="AY736" s="284" t="s">
        <v>168</v>
      </c>
    </row>
    <row r="737" s="13" customFormat="1">
      <c r="A737" s="13"/>
      <c r="B737" s="273"/>
      <c r="C737" s="274"/>
      <c r="D737" s="275" t="s">
        <v>176</v>
      </c>
      <c r="E737" s="274"/>
      <c r="F737" s="277" t="s">
        <v>883</v>
      </c>
      <c r="G737" s="274"/>
      <c r="H737" s="278">
        <v>325.68200000000002</v>
      </c>
      <c r="I737" s="279"/>
      <c r="J737" s="274"/>
      <c r="K737" s="274"/>
      <c r="L737" s="280"/>
      <c r="M737" s="281"/>
      <c r="N737" s="282"/>
      <c r="O737" s="282"/>
      <c r="P737" s="282"/>
      <c r="Q737" s="282"/>
      <c r="R737" s="282"/>
      <c r="S737" s="282"/>
      <c r="T737" s="28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84" t="s">
        <v>176</v>
      </c>
      <c r="AU737" s="284" t="s">
        <v>88</v>
      </c>
      <c r="AV737" s="13" t="s">
        <v>88</v>
      </c>
      <c r="AW737" s="13" t="s">
        <v>4</v>
      </c>
      <c r="AX737" s="13" t="s">
        <v>86</v>
      </c>
      <c r="AY737" s="284" t="s">
        <v>168</v>
      </c>
    </row>
    <row r="738" s="2" customFormat="1" ht="21.75" customHeight="1">
      <c r="A738" s="39"/>
      <c r="B738" s="40"/>
      <c r="C738" s="317" t="s">
        <v>884</v>
      </c>
      <c r="D738" s="317" t="s">
        <v>256</v>
      </c>
      <c r="E738" s="318" t="s">
        <v>885</v>
      </c>
      <c r="F738" s="319" t="s">
        <v>886</v>
      </c>
      <c r="G738" s="320" t="s">
        <v>210</v>
      </c>
      <c r="H738" s="321">
        <v>370.55700000000002</v>
      </c>
      <c r="I738" s="322"/>
      <c r="J738" s="323">
        <f>ROUND(I738*H738,2)</f>
        <v>0</v>
      </c>
      <c r="K738" s="324"/>
      <c r="L738" s="325"/>
      <c r="M738" s="326" t="s">
        <v>1</v>
      </c>
      <c r="N738" s="327" t="s">
        <v>43</v>
      </c>
      <c r="O738" s="92"/>
      <c r="P738" s="269">
        <f>O738*H738</f>
        <v>0</v>
      </c>
      <c r="Q738" s="269">
        <v>0.0055999999999999999</v>
      </c>
      <c r="R738" s="269">
        <f>Q738*H738</f>
        <v>2.0751192000000001</v>
      </c>
      <c r="S738" s="269">
        <v>0</v>
      </c>
      <c r="T738" s="27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71" t="s">
        <v>377</v>
      </c>
      <c r="AT738" s="271" t="s">
        <v>256</v>
      </c>
      <c r="AU738" s="271" t="s">
        <v>88</v>
      </c>
      <c r="AY738" s="18" t="s">
        <v>168</v>
      </c>
      <c r="BE738" s="272">
        <f>IF(N738="základní",J738,0)</f>
        <v>0</v>
      </c>
      <c r="BF738" s="272">
        <f>IF(N738="snížená",J738,0)</f>
        <v>0</v>
      </c>
      <c r="BG738" s="272">
        <f>IF(N738="zákl. přenesená",J738,0)</f>
        <v>0</v>
      </c>
      <c r="BH738" s="272">
        <f>IF(N738="sníž. přenesená",J738,0)</f>
        <v>0</v>
      </c>
      <c r="BI738" s="272">
        <f>IF(N738="nulová",J738,0)</f>
        <v>0</v>
      </c>
      <c r="BJ738" s="18" t="s">
        <v>86</v>
      </c>
      <c r="BK738" s="272">
        <f>ROUND(I738*H738,2)</f>
        <v>0</v>
      </c>
      <c r="BL738" s="18" t="s">
        <v>267</v>
      </c>
      <c r="BM738" s="271" t="s">
        <v>887</v>
      </c>
    </row>
    <row r="739" s="13" customFormat="1">
      <c r="A739" s="13"/>
      <c r="B739" s="273"/>
      <c r="C739" s="274"/>
      <c r="D739" s="275" t="s">
        <v>176</v>
      </c>
      <c r="E739" s="276" t="s">
        <v>1</v>
      </c>
      <c r="F739" s="277" t="s">
        <v>878</v>
      </c>
      <c r="G739" s="274"/>
      <c r="H739" s="278">
        <v>363.291</v>
      </c>
      <c r="I739" s="279"/>
      <c r="J739" s="274"/>
      <c r="K739" s="274"/>
      <c r="L739" s="280"/>
      <c r="M739" s="281"/>
      <c r="N739" s="282"/>
      <c r="O739" s="282"/>
      <c r="P739" s="282"/>
      <c r="Q739" s="282"/>
      <c r="R739" s="282"/>
      <c r="S739" s="282"/>
      <c r="T739" s="28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84" t="s">
        <v>176</v>
      </c>
      <c r="AU739" s="284" t="s">
        <v>88</v>
      </c>
      <c r="AV739" s="13" t="s">
        <v>88</v>
      </c>
      <c r="AW739" s="13" t="s">
        <v>34</v>
      </c>
      <c r="AX739" s="13" t="s">
        <v>86</v>
      </c>
      <c r="AY739" s="284" t="s">
        <v>168</v>
      </c>
    </row>
    <row r="740" s="13" customFormat="1">
      <c r="A740" s="13"/>
      <c r="B740" s="273"/>
      <c r="C740" s="274"/>
      <c r="D740" s="275" t="s">
        <v>176</v>
      </c>
      <c r="E740" s="274"/>
      <c r="F740" s="277" t="s">
        <v>888</v>
      </c>
      <c r="G740" s="274"/>
      <c r="H740" s="278">
        <v>370.55700000000002</v>
      </c>
      <c r="I740" s="279"/>
      <c r="J740" s="274"/>
      <c r="K740" s="274"/>
      <c r="L740" s="280"/>
      <c r="M740" s="281"/>
      <c r="N740" s="282"/>
      <c r="O740" s="282"/>
      <c r="P740" s="282"/>
      <c r="Q740" s="282"/>
      <c r="R740" s="282"/>
      <c r="S740" s="282"/>
      <c r="T740" s="28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84" t="s">
        <v>176</v>
      </c>
      <c r="AU740" s="284" t="s">
        <v>88</v>
      </c>
      <c r="AV740" s="13" t="s">
        <v>88</v>
      </c>
      <c r="AW740" s="13" t="s">
        <v>4</v>
      </c>
      <c r="AX740" s="13" t="s">
        <v>86</v>
      </c>
      <c r="AY740" s="284" t="s">
        <v>168</v>
      </c>
    </row>
    <row r="741" s="2" customFormat="1" ht="21.75" customHeight="1">
      <c r="A741" s="39"/>
      <c r="B741" s="40"/>
      <c r="C741" s="259" t="s">
        <v>889</v>
      </c>
      <c r="D741" s="259" t="s">
        <v>170</v>
      </c>
      <c r="E741" s="260" t="s">
        <v>890</v>
      </c>
      <c r="F741" s="261" t="s">
        <v>891</v>
      </c>
      <c r="G741" s="262" t="s">
        <v>210</v>
      </c>
      <c r="H741" s="263">
        <v>28.09</v>
      </c>
      <c r="I741" s="264"/>
      <c r="J741" s="265">
        <f>ROUND(I741*H741,2)</f>
        <v>0</v>
      </c>
      <c r="K741" s="266"/>
      <c r="L741" s="45"/>
      <c r="M741" s="267" t="s">
        <v>1</v>
      </c>
      <c r="N741" s="268" t="s">
        <v>43</v>
      </c>
      <c r="O741" s="92"/>
      <c r="P741" s="269">
        <f>O741*H741</f>
        <v>0</v>
      </c>
      <c r="Q741" s="269">
        <v>0</v>
      </c>
      <c r="R741" s="269">
        <f>Q741*H741</f>
        <v>0</v>
      </c>
      <c r="S741" s="269">
        <v>0</v>
      </c>
      <c r="T741" s="27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71" t="s">
        <v>267</v>
      </c>
      <c r="AT741" s="271" t="s">
        <v>170</v>
      </c>
      <c r="AU741" s="271" t="s">
        <v>88</v>
      </c>
      <c r="AY741" s="18" t="s">
        <v>168</v>
      </c>
      <c r="BE741" s="272">
        <f>IF(N741="základní",J741,0)</f>
        <v>0</v>
      </c>
      <c r="BF741" s="272">
        <f>IF(N741="snížená",J741,0)</f>
        <v>0</v>
      </c>
      <c r="BG741" s="272">
        <f>IF(N741="zákl. přenesená",J741,0)</f>
        <v>0</v>
      </c>
      <c r="BH741" s="272">
        <f>IF(N741="sníž. přenesená",J741,0)</f>
        <v>0</v>
      </c>
      <c r="BI741" s="272">
        <f>IF(N741="nulová",J741,0)</f>
        <v>0</v>
      </c>
      <c r="BJ741" s="18" t="s">
        <v>86</v>
      </c>
      <c r="BK741" s="272">
        <f>ROUND(I741*H741,2)</f>
        <v>0</v>
      </c>
      <c r="BL741" s="18" t="s">
        <v>267</v>
      </c>
      <c r="BM741" s="271" t="s">
        <v>892</v>
      </c>
    </row>
    <row r="742" s="13" customFormat="1">
      <c r="A742" s="13"/>
      <c r="B742" s="273"/>
      <c r="C742" s="274"/>
      <c r="D742" s="275" t="s">
        <v>176</v>
      </c>
      <c r="E742" s="276" t="s">
        <v>1</v>
      </c>
      <c r="F742" s="277" t="s">
        <v>859</v>
      </c>
      <c r="G742" s="274"/>
      <c r="H742" s="278">
        <v>28.09</v>
      </c>
      <c r="I742" s="279"/>
      <c r="J742" s="274"/>
      <c r="K742" s="274"/>
      <c r="L742" s="280"/>
      <c r="M742" s="281"/>
      <c r="N742" s="282"/>
      <c r="O742" s="282"/>
      <c r="P742" s="282"/>
      <c r="Q742" s="282"/>
      <c r="R742" s="282"/>
      <c r="S742" s="282"/>
      <c r="T742" s="28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84" t="s">
        <v>176</v>
      </c>
      <c r="AU742" s="284" t="s">
        <v>88</v>
      </c>
      <c r="AV742" s="13" t="s">
        <v>88</v>
      </c>
      <c r="AW742" s="13" t="s">
        <v>34</v>
      </c>
      <c r="AX742" s="13" t="s">
        <v>86</v>
      </c>
      <c r="AY742" s="284" t="s">
        <v>168</v>
      </c>
    </row>
    <row r="743" s="2" customFormat="1" ht="16.5" customHeight="1">
      <c r="A743" s="39"/>
      <c r="B743" s="40"/>
      <c r="C743" s="317" t="s">
        <v>893</v>
      </c>
      <c r="D743" s="317" t="s">
        <v>256</v>
      </c>
      <c r="E743" s="318" t="s">
        <v>894</v>
      </c>
      <c r="F743" s="319" t="s">
        <v>895</v>
      </c>
      <c r="G743" s="320" t="s">
        <v>210</v>
      </c>
      <c r="H743" s="321">
        <v>29.495000000000001</v>
      </c>
      <c r="I743" s="322"/>
      <c r="J743" s="323">
        <f>ROUND(I743*H743,2)</f>
        <v>0</v>
      </c>
      <c r="K743" s="324"/>
      <c r="L743" s="325"/>
      <c r="M743" s="326" t="s">
        <v>1</v>
      </c>
      <c r="N743" s="327" t="s">
        <v>43</v>
      </c>
      <c r="O743" s="92"/>
      <c r="P743" s="269">
        <f>O743*H743</f>
        <v>0</v>
      </c>
      <c r="Q743" s="269">
        <v>0.0046299999999999996</v>
      </c>
      <c r="R743" s="269">
        <f>Q743*H743</f>
        <v>0.13656184999999999</v>
      </c>
      <c r="S743" s="269">
        <v>0</v>
      </c>
      <c r="T743" s="27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71" t="s">
        <v>377</v>
      </c>
      <c r="AT743" s="271" t="s">
        <v>256</v>
      </c>
      <c r="AU743" s="271" t="s">
        <v>88</v>
      </c>
      <c r="AY743" s="18" t="s">
        <v>168</v>
      </c>
      <c r="BE743" s="272">
        <f>IF(N743="základní",J743,0)</f>
        <v>0</v>
      </c>
      <c r="BF743" s="272">
        <f>IF(N743="snížená",J743,0)</f>
        <v>0</v>
      </c>
      <c r="BG743" s="272">
        <f>IF(N743="zákl. přenesená",J743,0)</f>
        <v>0</v>
      </c>
      <c r="BH743" s="272">
        <f>IF(N743="sníž. přenesená",J743,0)</f>
        <v>0</v>
      </c>
      <c r="BI743" s="272">
        <f>IF(N743="nulová",J743,0)</f>
        <v>0</v>
      </c>
      <c r="BJ743" s="18" t="s">
        <v>86</v>
      </c>
      <c r="BK743" s="272">
        <f>ROUND(I743*H743,2)</f>
        <v>0</v>
      </c>
      <c r="BL743" s="18" t="s">
        <v>267</v>
      </c>
      <c r="BM743" s="271" t="s">
        <v>896</v>
      </c>
    </row>
    <row r="744" s="13" customFormat="1">
      <c r="A744" s="13"/>
      <c r="B744" s="273"/>
      <c r="C744" s="274"/>
      <c r="D744" s="275" t="s">
        <v>176</v>
      </c>
      <c r="E744" s="274"/>
      <c r="F744" s="277" t="s">
        <v>897</v>
      </c>
      <c r="G744" s="274"/>
      <c r="H744" s="278">
        <v>29.495000000000001</v>
      </c>
      <c r="I744" s="279"/>
      <c r="J744" s="274"/>
      <c r="K744" s="274"/>
      <c r="L744" s="280"/>
      <c r="M744" s="281"/>
      <c r="N744" s="282"/>
      <c r="O744" s="282"/>
      <c r="P744" s="282"/>
      <c r="Q744" s="282"/>
      <c r="R744" s="282"/>
      <c r="S744" s="282"/>
      <c r="T744" s="28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84" t="s">
        <v>176</v>
      </c>
      <c r="AU744" s="284" t="s">
        <v>88</v>
      </c>
      <c r="AV744" s="13" t="s">
        <v>88</v>
      </c>
      <c r="AW744" s="13" t="s">
        <v>4</v>
      </c>
      <c r="AX744" s="13" t="s">
        <v>86</v>
      </c>
      <c r="AY744" s="284" t="s">
        <v>168</v>
      </c>
    </row>
    <row r="745" s="2" customFormat="1" ht="21.75" customHeight="1">
      <c r="A745" s="39"/>
      <c r="B745" s="40"/>
      <c r="C745" s="259" t="s">
        <v>898</v>
      </c>
      <c r="D745" s="259" t="s">
        <v>170</v>
      </c>
      <c r="E745" s="260" t="s">
        <v>899</v>
      </c>
      <c r="F745" s="261" t="s">
        <v>900</v>
      </c>
      <c r="G745" s="262" t="s">
        <v>210</v>
      </c>
      <c r="H745" s="263">
        <v>195.88999999999999</v>
      </c>
      <c r="I745" s="264"/>
      <c r="J745" s="265">
        <f>ROUND(I745*H745,2)</f>
        <v>0</v>
      </c>
      <c r="K745" s="266"/>
      <c r="L745" s="45"/>
      <c r="M745" s="267" t="s">
        <v>1</v>
      </c>
      <c r="N745" s="268" t="s">
        <v>43</v>
      </c>
      <c r="O745" s="92"/>
      <c r="P745" s="269">
        <f>O745*H745</f>
        <v>0</v>
      </c>
      <c r="Q745" s="269">
        <v>0</v>
      </c>
      <c r="R745" s="269">
        <f>Q745*H745</f>
        <v>0</v>
      </c>
      <c r="S745" s="269">
        <v>0</v>
      </c>
      <c r="T745" s="270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71" t="s">
        <v>267</v>
      </c>
      <c r="AT745" s="271" t="s">
        <v>170</v>
      </c>
      <c r="AU745" s="271" t="s">
        <v>88</v>
      </c>
      <c r="AY745" s="18" t="s">
        <v>168</v>
      </c>
      <c r="BE745" s="272">
        <f>IF(N745="základní",J745,0)</f>
        <v>0</v>
      </c>
      <c r="BF745" s="272">
        <f>IF(N745="snížená",J745,0)</f>
        <v>0</v>
      </c>
      <c r="BG745" s="272">
        <f>IF(N745="zákl. přenesená",J745,0)</f>
        <v>0</v>
      </c>
      <c r="BH745" s="272">
        <f>IF(N745="sníž. přenesená",J745,0)</f>
        <v>0</v>
      </c>
      <c r="BI745" s="272">
        <f>IF(N745="nulová",J745,0)</f>
        <v>0</v>
      </c>
      <c r="BJ745" s="18" t="s">
        <v>86</v>
      </c>
      <c r="BK745" s="272">
        <f>ROUND(I745*H745,2)</f>
        <v>0</v>
      </c>
      <c r="BL745" s="18" t="s">
        <v>267</v>
      </c>
      <c r="BM745" s="271" t="s">
        <v>901</v>
      </c>
    </row>
    <row r="746" s="13" customFormat="1">
      <c r="A746" s="13"/>
      <c r="B746" s="273"/>
      <c r="C746" s="274"/>
      <c r="D746" s="275" t="s">
        <v>176</v>
      </c>
      <c r="E746" s="276" t="s">
        <v>1</v>
      </c>
      <c r="F746" s="277" t="s">
        <v>834</v>
      </c>
      <c r="G746" s="274"/>
      <c r="H746" s="278">
        <v>167.80000000000001</v>
      </c>
      <c r="I746" s="279"/>
      <c r="J746" s="274"/>
      <c r="K746" s="274"/>
      <c r="L746" s="280"/>
      <c r="M746" s="281"/>
      <c r="N746" s="282"/>
      <c r="O746" s="282"/>
      <c r="P746" s="282"/>
      <c r="Q746" s="282"/>
      <c r="R746" s="282"/>
      <c r="S746" s="282"/>
      <c r="T746" s="28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84" t="s">
        <v>176</v>
      </c>
      <c r="AU746" s="284" t="s">
        <v>88</v>
      </c>
      <c r="AV746" s="13" t="s">
        <v>88</v>
      </c>
      <c r="AW746" s="13" t="s">
        <v>34</v>
      </c>
      <c r="AX746" s="13" t="s">
        <v>78</v>
      </c>
      <c r="AY746" s="284" t="s">
        <v>168</v>
      </c>
    </row>
    <row r="747" s="13" customFormat="1">
      <c r="A747" s="13"/>
      <c r="B747" s="273"/>
      <c r="C747" s="274"/>
      <c r="D747" s="275" t="s">
        <v>176</v>
      </c>
      <c r="E747" s="276" t="s">
        <v>1</v>
      </c>
      <c r="F747" s="277" t="s">
        <v>859</v>
      </c>
      <c r="G747" s="274"/>
      <c r="H747" s="278">
        <v>28.09</v>
      </c>
      <c r="I747" s="279"/>
      <c r="J747" s="274"/>
      <c r="K747" s="274"/>
      <c r="L747" s="280"/>
      <c r="M747" s="281"/>
      <c r="N747" s="282"/>
      <c r="O747" s="282"/>
      <c r="P747" s="282"/>
      <c r="Q747" s="282"/>
      <c r="R747" s="282"/>
      <c r="S747" s="282"/>
      <c r="T747" s="28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84" t="s">
        <v>176</v>
      </c>
      <c r="AU747" s="284" t="s">
        <v>88</v>
      </c>
      <c r="AV747" s="13" t="s">
        <v>88</v>
      </c>
      <c r="AW747" s="13" t="s">
        <v>34</v>
      </c>
      <c r="AX747" s="13" t="s">
        <v>78</v>
      </c>
      <c r="AY747" s="284" t="s">
        <v>168</v>
      </c>
    </row>
    <row r="748" s="14" customFormat="1">
      <c r="A748" s="14"/>
      <c r="B748" s="285"/>
      <c r="C748" s="286"/>
      <c r="D748" s="275" t="s">
        <v>176</v>
      </c>
      <c r="E748" s="287" t="s">
        <v>1</v>
      </c>
      <c r="F748" s="288" t="s">
        <v>178</v>
      </c>
      <c r="G748" s="286"/>
      <c r="H748" s="289">
        <v>195.89000000000002</v>
      </c>
      <c r="I748" s="290"/>
      <c r="J748" s="286"/>
      <c r="K748" s="286"/>
      <c r="L748" s="291"/>
      <c r="M748" s="292"/>
      <c r="N748" s="293"/>
      <c r="O748" s="293"/>
      <c r="P748" s="293"/>
      <c r="Q748" s="293"/>
      <c r="R748" s="293"/>
      <c r="S748" s="293"/>
      <c r="T748" s="29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95" t="s">
        <v>176</v>
      </c>
      <c r="AU748" s="295" t="s">
        <v>88</v>
      </c>
      <c r="AV748" s="14" t="s">
        <v>174</v>
      </c>
      <c r="AW748" s="14" t="s">
        <v>34</v>
      </c>
      <c r="AX748" s="14" t="s">
        <v>86</v>
      </c>
      <c r="AY748" s="295" t="s">
        <v>168</v>
      </c>
    </row>
    <row r="749" s="2" customFormat="1" ht="21.75" customHeight="1">
      <c r="A749" s="39"/>
      <c r="B749" s="40"/>
      <c r="C749" s="317" t="s">
        <v>902</v>
      </c>
      <c r="D749" s="317" t="s">
        <v>256</v>
      </c>
      <c r="E749" s="318" t="s">
        <v>903</v>
      </c>
      <c r="F749" s="319" t="s">
        <v>904</v>
      </c>
      <c r="G749" s="320" t="s">
        <v>210</v>
      </c>
      <c r="H749" s="321">
        <v>29.495000000000001</v>
      </c>
      <c r="I749" s="322"/>
      <c r="J749" s="323">
        <f>ROUND(I749*H749,2)</f>
        <v>0</v>
      </c>
      <c r="K749" s="324"/>
      <c r="L749" s="325"/>
      <c r="M749" s="326" t="s">
        <v>1</v>
      </c>
      <c r="N749" s="327" t="s">
        <v>43</v>
      </c>
      <c r="O749" s="92"/>
      <c r="P749" s="269">
        <f>O749*H749</f>
        <v>0</v>
      </c>
      <c r="Q749" s="269">
        <v>0.00060999999999999997</v>
      </c>
      <c r="R749" s="269">
        <f>Q749*H749</f>
        <v>0.01799195</v>
      </c>
      <c r="S749" s="269">
        <v>0</v>
      </c>
      <c r="T749" s="27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71" t="s">
        <v>377</v>
      </c>
      <c r="AT749" s="271" t="s">
        <v>256</v>
      </c>
      <c r="AU749" s="271" t="s">
        <v>88</v>
      </c>
      <c r="AY749" s="18" t="s">
        <v>168</v>
      </c>
      <c r="BE749" s="272">
        <f>IF(N749="základní",J749,0)</f>
        <v>0</v>
      </c>
      <c r="BF749" s="272">
        <f>IF(N749="snížená",J749,0)</f>
        <v>0</v>
      </c>
      <c r="BG749" s="272">
        <f>IF(N749="zákl. přenesená",J749,0)</f>
        <v>0</v>
      </c>
      <c r="BH749" s="272">
        <f>IF(N749="sníž. přenesená",J749,0)</f>
        <v>0</v>
      </c>
      <c r="BI749" s="272">
        <f>IF(N749="nulová",J749,0)</f>
        <v>0</v>
      </c>
      <c r="BJ749" s="18" t="s">
        <v>86</v>
      </c>
      <c r="BK749" s="272">
        <f>ROUND(I749*H749,2)</f>
        <v>0</v>
      </c>
      <c r="BL749" s="18" t="s">
        <v>267</v>
      </c>
      <c r="BM749" s="271" t="s">
        <v>905</v>
      </c>
    </row>
    <row r="750" s="13" customFormat="1">
      <c r="A750" s="13"/>
      <c r="B750" s="273"/>
      <c r="C750" s="274"/>
      <c r="D750" s="275" t="s">
        <v>176</v>
      </c>
      <c r="E750" s="274"/>
      <c r="F750" s="277" t="s">
        <v>897</v>
      </c>
      <c r="G750" s="274"/>
      <c r="H750" s="278">
        <v>29.495000000000001</v>
      </c>
      <c r="I750" s="279"/>
      <c r="J750" s="274"/>
      <c r="K750" s="274"/>
      <c r="L750" s="280"/>
      <c r="M750" s="281"/>
      <c r="N750" s="282"/>
      <c r="O750" s="282"/>
      <c r="P750" s="282"/>
      <c r="Q750" s="282"/>
      <c r="R750" s="282"/>
      <c r="S750" s="282"/>
      <c r="T750" s="28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84" t="s">
        <v>176</v>
      </c>
      <c r="AU750" s="284" t="s">
        <v>88</v>
      </c>
      <c r="AV750" s="13" t="s">
        <v>88</v>
      </c>
      <c r="AW750" s="13" t="s">
        <v>4</v>
      </c>
      <c r="AX750" s="13" t="s">
        <v>86</v>
      </c>
      <c r="AY750" s="284" t="s">
        <v>168</v>
      </c>
    </row>
    <row r="751" s="2" customFormat="1" ht="21.75" customHeight="1">
      <c r="A751" s="39"/>
      <c r="B751" s="40"/>
      <c r="C751" s="317" t="s">
        <v>906</v>
      </c>
      <c r="D751" s="317" t="s">
        <v>256</v>
      </c>
      <c r="E751" s="318" t="s">
        <v>907</v>
      </c>
      <c r="F751" s="319" t="s">
        <v>908</v>
      </c>
      <c r="G751" s="320" t="s">
        <v>210</v>
      </c>
      <c r="H751" s="321">
        <v>176.19</v>
      </c>
      <c r="I751" s="322"/>
      <c r="J751" s="323">
        <f>ROUND(I751*H751,2)</f>
        <v>0</v>
      </c>
      <c r="K751" s="324"/>
      <c r="L751" s="325"/>
      <c r="M751" s="326" t="s">
        <v>1</v>
      </c>
      <c r="N751" s="327" t="s">
        <v>43</v>
      </c>
      <c r="O751" s="92"/>
      <c r="P751" s="269">
        <f>O751*H751</f>
        <v>0</v>
      </c>
      <c r="Q751" s="269">
        <v>0.0038600000000000001</v>
      </c>
      <c r="R751" s="269">
        <f>Q751*H751</f>
        <v>0.68009340000000007</v>
      </c>
      <c r="S751" s="269">
        <v>0</v>
      </c>
      <c r="T751" s="27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71" t="s">
        <v>377</v>
      </c>
      <c r="AT751" s="271" t="s">
        <v>256</v>
      </c>
      <c r="AU751" s="271" t="s">
        <v>88</v>
      </c>
      <c r="AY751" s="18" t="s">
        <v>168</v>
      </c>
      <c r="BE751" s="272">
        <f>IF(N751="základní",J751,0)</f>
        <v>0</v>
      </c>
      <c r="BF751" s="272">
        <f>IF(N751="snížená",J751,0)</f>
        <v>0</v>
      </c>
      <c r="BG751" s="272">
        <f>IF(N751="zákl. přenesená",J751,0)</f>
        <v>0</v>
      </c>
      <c r="BH751" s="272">
        <f>IF(N751="sníž. přenesená",J751,0)</f>
        <v>0</v>
      </c>
      <c r="BI751" s="272">
        <f>IF(N751="nulová",J751,0)</f>
        <v>0</v>
      </c>
      <c r="BJ751" s="18" t="s">
        <v>86</v>
      </c>
      <c r="BK751" s="272">
        <f>ROUND(I751*H751,2)</f>
        <v>0</v>
      </c>
      <c r="BL751" s="18" t="s">
        <v>267</v>
      </c>
      <c r="BM751" s="271" t="s">
        <v>909</v>
      </c>
    </row>
    <row r="752" s="13" customFormat="1">
      <c r="A752" s="13"/>
      <c r="B752" s="273"/>
      <c r="C752" s="274"/>
      <c r="D752" s="275" t="s">
        <v>176</v>
      </c>
      <c r="E752" s="276" t="s">
        <v>1</v>
      </c>
      <c r="F752" s="277" t="s">
        <v>834</v>
      </c>
      <c r="G752" s="274"/>
      <c r="H752" s="278">
        <v>167.80000000000001</v>
      </c>
      <c r="I752" s="279"/>
      <c r="J752" s="274"/>
      <c r="K752" s="274"/>
      <c r="L752" s="280"/>
      <c r="M752" s="281"/>
      <c r="N752" s="282"/>
      <c r="O752" s="282"/>
      <c r="P752" s="282"/>
      <c r="Q752" s="282"/>
      <c r="R752" s="282"/>
      <c r="S752" s="282"/>
      <c r="T752" s="28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84" t="s">
        <v>176</v>
      </c>
      <c r="AU752" s="284" t="s">
        <v>88</v>
      </c>
      <c r="AV752" s="13" t="s">
        <v>88</v>
      </c>
      <c r="AW752" s="13" t="s">
        <v>34</v>
      </c>
      <c r="AX752" s="13" t="s">
        <v>78</v>
      </c>
      <c r="AY752" s="284" t="s">
        <v>168</v>
      </c>
    </row>
    <row r="753" s="14" customFormat="1">
      <c r="A753" s="14"/>
      <c r="B753" s="285"/>
      <c r="C753" s="286"/>
      <c r="D753" s="275" t="s">
        <v>176</v>
      </c>
      <c r="E753" s="287" t="s">
        <v>1</v>
      </c>
      <c r="F753" s="288" t="s">
        <v>178</v>
      </c>
      <c r="G753" s="286"/>
      <c r="H753" s="289">
        <v>167.80000000000001</v>
      </c>
      <c r="I753" s="290"/>
      <c r="J753" s="286"/>
      <c r="K753" s="286"/>
      <c r="L753" s="291"/>
      <c r="M753" s="292"/>
      <c r="N753" s="293"/>
      <c r="O753" s="293"/>
      <c r="P753" s="293"/>
      <c r="Q753" s="293"/>
      <c r="R753" s="293"/>
      <c r="S753" s="293"/>
      <c r="T753" s="29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95" t="s">
        <v>176</v>
      </c>
      <c r="AU753" s="295" t="s">
        <v>88</v>
      </c>
      <c r="AV753" s="14" t="s">
        <v>174</v>
      </c>
      <c r="AW753" s="14" t="s">
        <v>34</v>
      </c>
      <c r="AX753" s="14" t="s">
        <v>86</v>
      </c>
      <c r="AY753" s="295" t="s">
        <v>168</v>
      </c>
    </row>
    <row r="754" s="13" customFormat="1">
      <c r="A754" s="13"/>
      <c r="B754" s="273"/>
      <c r="C754" s="274"/>
      <c r="D754" s="275" t="s">
        <v>176</v>
      </c>
      <c r="E754" s="274"/>
      <c r="F754" s="277" t="s">
        <v>910</v>
      </c>
      <c r="G754" s="274"/>
      <c r="H754" s="278">
        <v>176.19</v>
      </c>
      <c r="I754" s="279"/>
      <c r="J754" s="274"/>
      <c r="K754" s="274"/>
      <c r="L754" s="280"/>
      <c r="M754" s="281"/>
      <c r="N754" s="282"/>
      <c r="O754" s="282"/>
      <c r="P754" s="282"/>
      <c r="Q754" s="282"/>
      <c r="R754" s="282"/>
      <c r="S754" s="282"/>
      <c r="T754" s="28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84" t="s">
        <v>176</v>
      </c>
      <c r="AU754" s="284" t="s">
        <v>88</v>
      </c>
      <c r="AV754" s="13" t="s">
        <v>88</v>
      </c>
      <c r="AW754" s="13" t="s">
        <v>4</v>
      </c>
      <c r="AX754" s="13" t="s">
        <v>86</v>
      </c>
      <c r="AY754" s="284" t="s">
        <v>168</v>
      </c>
    </row>
    <row r="755" s="2" customFormat="1" ht="21.75" customHeight="1">
      <c r="A755" s="39"/>
      <c r="B755" s="40"/>
      <c r="C755" s="259" t="s">
        <v>911</v>
      </c>
      <c r="D755" s="259" t="s">
        <v>170</v>
      </c>
      <c r="E755" s="260" t="s">
        <v>912</v>
      </c>
      <c r="F755" s="261" t="s">
        <v>913</v>
      </c>
      <c r="G755" s="262" t="s">
        <v>863</v>
      </c>
      <c r="H755" s="328"/>
      <c r="I755" s="264"/>
      <c r="J755" s="265">
        <f>ROUND(I755*H755,2)</f>
        <v>0</v>
      </c>
      <c r="K755" s="266"/>
      <c r="L755" s="45"/>
      <c r="M755" s="267" t="s">
        <v>1</v>
      </c>
      <c r="N755" s="268" t="s">
        <v>43</v>
      </c>
      <c r="O755" s="92"/>
      <c r="P755" s="269">
        <f>O755*H755</f>
        <v>0</v>
      </c>
      <c r="Q755" s="269">
        <v>0</v>
      </c>
      <c r="R755" s="269">
        <f>Q755*H755</f>
        <v>0</v>
      </c>
      <c r="S755" s="269">
        <v>0</v>
      </c>
      <c r="T755" s="27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71" t="s">
        <v>267</v>
      </c>
      <c r="AT755" s="271" t="s">
        <v>170</v>
      </c>
      <c r="AU755" s="271" t="s">
        <v>88</v>
      </c>
      <c r="AY755" s="18" t="s">
        <v>168</v>
      </c>
      <c r="BE755" s="272">
        <f>IF(N755="základní",J755,0)</f>
        <v>0</v>
      </c>
      <c r="BF755" s="272">
        <f>IF(N755="snížená",J755,0)</f>
        <v>0</v>
      </c>
      <c r="BG755" s="272">
        <f>IF(N755="zákl. přenesená",J755,0)</f>
        <v>0</v>
      </c>
      <c r="BH755" s="272">
        <f>IF(N755="sníž. přenesená",J755,0)</f>
        <v>0</v>
      </c>
      <c r="BI755" s="272">
        <f>IF(N755="nulová",J755,0)</f>
        <v>0</v>
      </c>
      <c r="BJ755" s="18" t="s">
        <v>86</v>
      </c>
      <c r="BK755" s="272">
        <f>ROUND(I755*H755,2)</f>
        <v>0</v>
      </c>
      <c r="BL755" s="18" t="s">
        <v>267</v>
      </c>
      <c r="BM755" s="271" t="s">
        <v>914</v>
      </c>
    </row>
    <row r="756" s="12" customFormat="1" ht="22.8" customHeight="1">
      <c r="A756" s="12"/>
      <c r="B756" s="243"/>
      <c r="C756" s="244"/>
      <c r="D756" s="245" t="s">
        <v>77</v>
      </c>
      <c r="E756" s="257" t="s">
        <v>915</v>
      </c>
      <c r="F756" s="257" t="s">
        <v>916</v>
      </c>
      <c r="G756" s="244"/>
      <c r="H756" s="244"/>
      <c r="I756" s="247"/>
      <c r="J756" s="258">
        <f>BK756</f>
        <v>0</v>
      </c>
      <c r="K756" s="244"/>
      <c r="L756" s="249"/>
      <c r="M756" s="250"/>
      <c r="N756" s="251"/>
      <c r="O756" s="251"/>
      <c r="P756" s="252">
        <f>P757</f>
        <v>0</v>
      </c>
      <c r="Q756" s="251"/>
      <c r="R756" s="252">
        <f>R757</f>
        <v>0</v>
      </c>
      <c r="S756" s="251"/>
      <c r="T756" s="253">
        <f>T757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54" t="s">
        <v>88</v>
      </c>
      <c r="AT756" s="255" t="s">
        <v>77</v>
      </c>
      <c r="AU756" s="255" t="s">
        <v>86</v>
      </c>
      <c r="AY756" s="254" t="s">
        <v>168</v>
      </c>
      <c r="BK756" s="256">
        <f>BK757</f>
        <v>0</v>
      </c>
    </row>
    <row r="757" s="2" customFormat="1" ht="16.5" customHeight="1">
      <c r="A757" s="39"/>
      <c r="B757" s="40"/>
      <c r="C757" s="259" t="s">
        <v>917</v>
      </c>
      <c r="D757" s="259" t="s">
        <v>170</v>
      </c>
      <c r="E757" s="260" t="s">
        <v>918</v>
      </c>
      <c r="F757" s="261" t="s">
        <v>919</v>
      </c>
      <c r="G757" s="262" t="s">
        <v>648</v>
      </c>
      <c r="H757" s="263">
        <v>1</v>
      </c>
      <c r="I757" s="264"/>
      <c r="J757" s="265">
        <f>ROUND(I757*H757,2)</f>
        <v>0</v>
      </c>
      <c r="K757" s="266"/>
      <c r="L757" s="45"/>
      <c r="M757" s="267" t="s">
        <v>1</v>
      </c>
      <c r="N757" s="268" t="s">
        <v>43</v>
      </c>
      <c r="O757" s="92"/>
      <c r="P757" s="269">
        <f>O757*H757</f>
        <v>0</v>
      </c>
      <c r="Q757" s="269">
        <v>0</v>
      </c>
      <c r="R757" s="269">
        <f>Q757*H757</f>
        <v>0</v>
      </c>
      <c r="S757" s="269">
        <v>0</v>
      </c>
      <c r="T757" s="27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71" t="s">
        <v>267</v>
      </c>
      <c r="AT757" s="271" t="s">
        <v>170</v>
      </c>
      <c r="AU757" s="271" t="s">
        <v>88</v>
      </c>
      <c r="AY757" s="18" t="s">
        <v>168</v>
      </c>
      <c r="BE757" s="272">
        <f>IF(N757="základní",J757,0)</f>
        <v>0</v>
      </c>
      <c r="BF757" s="272">
        <f>IF(N757="snížená",J757,0)</f>
        <v>0</v>
      </c>
      <c r="BG757" s="272">
        <f>IF(N757="zákl. přenesená",J757,0)</f>
        <v>0</v>
      </c>
      <c r="BH757" s="272">
        <f>IF(N757="sníž. přenesená",J757,0)</f>
        <v>0</v>
      </c>
      <c r="BI757" s="272">
        <f>IF(N757="nulová",J757,0)</f>
        <v>0</v>
      </c>
      <c r="BJ757" s="18" t="s">
        <v>86</v>
      </c>
      <c r="BK757" s="272">
        <f>ROUND(I757*H757,2)</f>
        <v>0</v>
      </c>
      <c r="BL757" s="18" t="s">
        <v>267</v>
      </c>
      <c r="BM757" s="271" t="s">
        <v>920</v>
      </c>
    </row>
    <row r="758" s="12" customFormat="1" ht="22.8" customHeight="1">
      <c r="A758" s="12"/>
      <c r="B758" s="243"/>
      <c r="C758" s="244"/>
      <c r="D758" s="245" t="s">
        <v>77</v>
      </c>
      <c r="E758" s="257" t="s">
        <v>921</v>
      </c>
      <c r="F758" s="257" t="s">
        <v>922</v>
      </c>
      <c r="G758" s="244"/>
      <c r="H758" s="244"/>
      <c r="I758" s="247"/>
      <c r="J758" s="258">
        <f>BK758</f>
        <v>0</v>
      </c>
      <c r="K758" s="244"/>
      <c r="L758" s="249"/>
      <c r="M758" s="250"/>
      <c r="N758" s="251"/>
      <c r="O758" s="251"/>
      <c r="P758" s="252">
        <f>SUM(P759:P760)</f>
        <v>0</v>
      </c>
      <c r="Q758" s="251"/>
      <c r="R758" s="252">
        <f>SUM(R759:R760)</f>
        <v>0</v>
      </c>
      <c r="S758" s="251"/>
      <c r="T758" s="253">
        <f>SUM(T759:T760)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54" t="s">
        <v>88</v>
      </c>
      <c r="AT758" s="255" t="s">
        <v>77</v>
      </c>
      <c r="AU758" s="255" t="s">
        <v>86</v>
      </c>
      <c r="AY758" s="254" t="s">
        <v>168</v>
      </c>
      <c r="BK758" s="256">
        <f>SUM(BK759:BK760)</f>
        <v>0</v>
      </c>
    </row>
    <row r="759" s="2" customFormat="1" ht="21.75" customHeight="1">
      <c r="A759" s="39"/>
      <c r="B759" s="40"/>
      <c r="C759" s="259" t="s">
        <v>923</v>
      </c>
      <c r="D759" s="259" t="s">
        <v>170</v>
      </c>
      <c r="E759" s="260" t="s">
        <v>924</v>
      </c>
      <c r="F759" s="261" t="s">
        <v>925</v>
      </c>
      <c r="G759" s="262" t="s">
        <v>648</v>
      </c>
      <c r="H759" s="263">
        <v>2</v>
      </c>
      <c r="I759" s="264"/>
      <c r="J759" s="265">
        <f>ROUND(I759*H759,2)</f>
        <v>0</v>
      </c>
      <c r="K759" s="266"/>
      <c r="L759" s="45"/>
      <c r="M759" s="267" t="s">
        <v>1</v>
      </c>
      <c r="N759" s="268" t="s">
        <v>43</v>
      </c>
      <c r="O759" s="92"/>
      <c r="P759" s="269">
        <f>O759*H759</f>
        <v>0</v>
      </c>
      <c r="Q759" s="269">
        <v>0</v>
      </c>
      <c r="R759" s="269">
        <f>Q759*H759</f>
        <v>0</v>
      </c>
      <c r="S759" s="269">
        <v>0</v>
      </c>
      <c r="T759" s="27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71" t="s">
        <v>267</v>
      </c>
      <c r="AT759" s="271" t="s">
        <v>170</v>
      </c>
      <c r="AU759" s="271" t="s">
        <v>88</v>
      </c>
      <c r="AY759" s="18" t="s">
        <v>168</v>
      </c>
      <c r="BE759" s="272">
        <f>IF(N759="základní",J759,0)</f>
        <v>0</v>
      </c>
      <c r="BF759" s="272">
        <f>IF(N759="snížená",J759,0)</f>
        <v>0</v>
      </c>
      <c r="BG759" s="272">
        <f>IF(N759="zákl. přenesená",J759,0)</f>
        <v>0</v>
      </c>
      <c r="BH759" s="272">
        <f>IF(N759="sníž. přenesená",J759,0)</f>
        <v>0</v>
      </c>
      <c r="BI759" s="272">
        <f>IF(N759="nulová",J759,0)</f>
        <v>0</v>
      </c>
      <c r="BJ759" s="18" t="s">
        <v>86</v>
      </c>
      <c r="BK759" s="272">
        <f>ROUND(I759*H759,2)</f>
        <v>0</v>
      </c>
      <c r="BL759" s="18" t="s">
        <v>267</v>
      </c>
      <c r="BM759" s="271" t="s">
        <v>926</v>
      </c>
    </row>
    <row r="760" s="2" customFormat="1" ht="21.75" customHeight="1">
      <c r="A760" s="39"/>
      <c r="B760" s="40"/>
      <c r="C760" s="259" t="s">
        <v>927</v>
      </c>
      <c r="D760" s="259" t="s">
        <v>170</v>
      </c>
      <c r="E760" s="260" t="s">
        <v>928</v>
      </c>
      <c r="F760" s="261" t="s">
        <v>929</v>
      </c>
      <c r="G760" s="262" t="s">
        <v>648</v>
      </c>
      <c r="H760" s="263">
        <v>7</v>
      </c>
      <c r="I760" s="264"/>
      <c r="J760" s="265">
        <f>ROUND(I760*H760,2)</f>
        <v>0</v>
      </c>
      <c r="K760" s="266"/>
      <c r="L760" s="45"/>
      <c r="M760" s="267" t="s">
        <v>1</v>
      </c>
      <c r="N760" s="268" t="s">
        <v>43</v>
      </c>
      <c r="O760" s="92"/>
      <c r="P760" s="269">
        <f>O760*H760</f>
        <v>0</v>
      </c>
      <c r="Q760" s="269">
        <v>0</v>
      </c>
      <c r="R760" s="269">
        <f>Q760*H760</f>
        <v>0</v>
      </c>
      <c r="S760" s="269">
        <v>0</v>
      </c>
      <c r="T760" s="27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71" t="s">
        <v>267</v>
      </c>
      <c r="AT760" s="271" t="s">
        <v>170</v>
      </c>
      <c r="AU760" s="271" t="s">
        <v>88</v>
      </c>
      <c r="AY760" s="18" t="s">
        <v>168</v>
      </c>
      <c r="BE760" s="272">
        <f>IF(N760="základní",J760,0)</f>
        <v>0</v>
      </c>
      <c r="BF760" s="272">
        <f>IF(N760="snížená",J760,0)</f>
        <v>0</v>
      </c>
      <c r="BG760" s="272">
        <f>IF(N760="zákl. přenesená",J760,0)</f>
        <v>0</v>
      </c>
      <c r="BH760" s="272">
        <f>IF(N760="sníž. přenesená",J760,0)</f>
        <v>0</v>
      </c>
      <c r="BI760" s="272">
        <f>IF(N760="nulová",J760,0)</f>
        <v>0</v>
      </c>
      <c r="BJ760" s="18" t="s">
        <v>86</v>
      </c>
      <c r="BK760" s="272">
        <f>ROUND(I760*H760,2)</f>
        <v>0</v>
      </c>
      <c r="BL760" s="18" t="s">
        <v>267</v>
      </c>
      <c r="BM760" s="271" t="s">
        <v>930</v>
      </c>
    </row>
    <row r="761" s="12" customFormat="1" ht="22.8" customHeight="1">
      <c r="A761" s="12"/>
      <c r="B761" s="243"/>
      <c r="C761" s="244"/>
      <c r="D761" s="245" t="s">
        <v>77</v>
      </c>
      <c r="E761" s="257" t="s">
        <v>931</v>
      </c>
      <c r="F761" s="257" t="s">
        <v>932</v>
      </c>
      <c r="G761" s="244"/>
      <c r="H761" s="244"/>
      <c r="I761" s="247"/>
      <c r="J761" s="258">
        <f>BK761</f>
        <v>0</v>
      </c>
      <c r="K761" s="244"/>
      <c r="L761" s="249"/>
      <c r="M761" s="250"/>
      <c r="N761" s="251"/>
      <c r="O761" s="251"/>
      <c r="P761" s="252">
        <f>SUM(P762:P780)</f>
        <v>0</v>
      </c>
      <c r="Q761" s="251"/>
      <c r="R761" s="252">
        <f>SUM(R762:R780)</f>
        <v>4.6646639400000005</v>
      </c>
      <c r="S761" s="251"/>
      <c r="T761" s="253">
        <f>SUM(T762:T780)</f>
        <v>14.723263999999999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54" t="s">
        <v>88</v>
      </c>
      <c r="AT761" s="255" t="s">
        <v>77</v>
      </c>
      <c r="AU761" s="255" t="s">
        <v>86</v>
      </c>
      <c r="AY761" s="254" t="s">
        <v>168</v>
      </c>
      <c r="BK761" s="256">
        <f>SUM(BK762:BK780)</f>
        <v>0</v>
      </c>
    </row>
    <row r="762" s="2" customFormat="1" ht="16.5" customHeight="1">
      <c r="A762" s="39"/>
      <c r="B762" s="40"/>
      <c r="C762" s="259" t="s">
        <v>933</v>
      </c>
      <c r="D762" s="259" t="s">
        <v>170</v>
      </c>
      <c r="E762" s="260" t="s">
        <v>934</v>
      </c>
      <c r="F762" s="261" t="s">
        <v>935</v>
      </c>
      <c r="G762" s="262" t="s">
        <v>210</v>
      </c>
      <c r="H762" s="263">
        <v>401.37599999999998</v>
      </c>
      <c r="I762" s="264"/>
      <c r="J762" s="265">
        <f>ROUND(I762*H762,2)</f>
        <v>0</v>
      </c>
      <c r="K762" s="266"/>
      <c r="L762" s="45"/>
      <c r="M762" s="267" t="s">
        <v>1</v>
      </c>
      <c r="N762" s="268" t="s">
        <v>43</v>
      </c>
      <c r="O762" s="92"/>
      <c r="P762" s="269">
        <f>O762*H762</f>
        <v>0</v>
      </c>
      <c r="Q762" s="269">
        <v>0</v>
      </c>
      <c r="R762" s="269">
        <f>Q762*H762</f>
        <v>0</v>
      </c>
      <c r="S762" s="269">
        <v>0.014</v>
      </c>
      <c r="T762" s="270">
        <f>S762*H762</f>
        <v>5.6192639999999994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71" t="s">
        <v>267</v>
      </c>
      <c r="AT762" s="271" t="s">
        <v>170</v>
      </c>
      <c r="AU762" s="271" t="s">
        <v>88</v>
      </c>
      <c r="AY762" s="18" t="s">
        <v>168</v>
      </c>
      <c r="BE762" s="272">
        <f>IF(N762="základní",J762,0)</f>
        <v>0</v>
      </c>
      <c r="BF762" s="272">
        <f>IF(N762="snížená",J762,0)</f>
        <v>0</v>
      </c>
      <c r="BG762" s="272">
        <f>IF(N762="zákl. přenesená",J762,0)</f>
        <v>0</v>
      </c>
      <c r="BH762" s="272">
        <f>IF(N762="sníž. přenesená",J762,0)</f>
        <v>0</v>
      </c>
      <c r="BI762" s="272">
        <f>IF(N762="nulová",J762,0)</f>
        <v>0</v>
      </c>
      <c r="BJ762" s="18" t="s">
        <v>86</v>
      </c>
      <c r="BK762" s="272">
        <f>ROUND(I762*H762,2)</f>
        <v>0</v>
      </c>
      <c r="BL762" s="18" t="s">
        <v>267</v>
      </c>
      <c r="BM762" s="271" t="s">
        <v>936</v>
      </c>
    </row>
    <row r="763" s="13" customFormat="1">
      <c r="A763" s="13"/>
      <c r="B763" s="273"/>
      <c r="C763" s="274"/>
      <c r="D763" s="275" t="s">
        <v>176</v>
      </c>
      <c r="E763" s="276" t="s">
        <v>1</v>
      </c>
      <c r="F763" s="277" t="s">
        <v>937</v>
      </c>
      <c r="G763" s="274"/>
      <c r="H763" s="278">
        <v>243.26400000000001</v>
      </c>
      <c r="I763" s="279"/>
      <c r="J763" s="274"/>
      <c r="K763" s="274"/>
      <c r="L763" s="280"/>
      <c r="M763" s="281"/>
      <c r="N763" s="282"/>
      <c r="O763" s="282"/>
      <c r="P763" s="282"/>
      <c r="Q763" s="282"/>
      <c r="R763" s="282"/>
      <c r="S763" s="282"/>
      <c r="T763" s="28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84" t="s">
        <v>176</v>
      </c>
      <c r="AU763" s="284" t="s">
        <v>88</v>
      </c>
      <c r="AV763" s="13" t="s">
        <v>88</v>
      </c>
      <c r="AW763" s="13" t="s">
        <v>34</v>
      </c>
      <c r="AX763" s="13" t="s">
        <v>78</v>
      </c>
      <c r="AY763" s="284" t="s">
        <v>168</v>
      </c>
    </row>
    <row r="764" s="13" customFormat="1">
      <c r="A764" s="13"/>
      <c r="B764" s="273"/>
      <c r="C764" s="274"/>
      <c r="D764" s="275" t="s">
        <v>176</v>
      </c>
      <c r="E764" s="276" t="s">
        <v>1</v>
      </c>
      <c r="F764" s="277" t="s">
        <v>938</v>
      </c>
      <c r="G764" s="274"/>
      <c r="H764" s="278">
        <v>158.112</v>
      </c>
      <c r="I764" s="279"/>
      <c r="J764" s="274"/>
      <c r="K764" s="274"/>
      <c r="L764" s="280"/>
      <c r="M764" s="281"/>
      <c r="N764" s="282"/>
      <c r="O764" s="282"/>
      <c r="P764" s="282"/>
      <c r="Q764" s="282"/>
      <c r="R764" s="282"/>
      <c r="S764" s="282"/>
      <c r="T764" s="28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84" t="s">
        <v>176</v>
      </c>
      <c r="AU764" s="284" t="s">
        <v>88</v>
      </c>
      <c r="AV764" s="13" t="s">
        <v>88</v>
      </c>
      <c r="AW764" s="13" t="s">
        <v>34</v>
      </c>
      <c r="AX764" s="13" t="s">
        <v>78</v>
      </c>
      <c r="AY764" s="284" t="s">
        <v>168</v>
      </c>
    </row>
    <row r="765" s="14" customFormat="1">
      <c r="A765" s="14"/>
      <c r="B765" s="285"/>
      <c r="C765" s="286"/>
      <c r="D765" s="275" t="s">
        <v>176</v>
      </c>
      <c r="E765" s="287" t="s">
        <v>1</v>
      </c>
      <c r="F765" s="288" t="s">
        <v>178</v>
      </c>
      <c r="G765" s="286"/>
      <c r="H765" s="289">
        <v>401.37599999999998</v>
      </c>
      <c r="I765" s="290"/>
      <c r="J765" s="286"/>
      <c r="K765" s="286"/>
      <c r="L765" s="291"/>
      <c r="M765" s="292"/>
      <c r="N765" s="293"/>
      <c r="O765" s="293"/>
      <c r="P765" s="293"/>
      <c r="Q765" s="293"/>
      <c r="R765" s="293"/>
      <c r="S765" s="293"/>
      <c r="T765" s="29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95" t="s">
        <v>176</v>
      </c>
      <c r="AU765" s="295" t="s">
        <v>88</v>
      </c>
      <c r="AV765" s="14" t="s">
        <v>174</v>
      </c>
      <c r="AW765" s="14" t="s">
        <v>34</v>
      </c>
      <c r="AX765" s="14" t="s">
        <v>86</v>
      </c>
      <c r="AY765" s="295" t="s">
        <v>168</v>
      </c>
    </row>
    <row r="766" s="2" customFormat="1" ht="21.75" customHeight="1">
      <c r="A766" s="39"/>
      <c r="B766" s="40"/>
      <c r="C766" s="259" t="s">
        <v>939</v>
      </c>
      <c r="D766" s="259" t="s">
        <v>170</v>
      </c>
      <c r="E766" s="260" t="s">
        <v>940</v>
      </c>
      <c r="F766" s="261" t="s">
        <v>941</v>
      </c>
      <c r="G766" s="262" t="s">
        <v>210</v>
      </c>
      <c r="H766" s="263">
        <v>227.59999999999999</v>
      </c>
      <c r="I766" s="264"/>
      <c r="J766" s="265">
        <f>ROUND(I766*H766,2)</f>
        <v>0</v>
      </c>
      <c r="K766" s="266"/>
      <c r="L766" s="45"/>
      <c r="M766" s="267" t="s">
        <v>1</v>
      </c>
      <c r="N766" s="268" t="s">
        <v>43</v>
      </c>
      <c r="O766" s="92"/>
      <c r="P766" s="269">
        <f>O766*H766</f>
        <v>0</v>
      </c>
      <c r="Q766" s="269">
        <v>0</v>
      </c>
      <c r="R766" s="269">
        <f>Q766*H766</f>
        <v>0</v>
      </c>
      <c r="S766" s="269">
        <v>0.040000000000000001</v>
      </c>
      <c r="T766" s="270">
        <f>S766*H766</f>
        <v>9.1039999999999992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71" t="s">
        <v>267</v>
      </c>
      <c r="AT766" s="271" t="s">
        <v>170</v>
      </c>
      <c r="AU766" s="271" t="s">
        <v>88</v>
      </c>
      <c r="AY766" s="18" t="s">
        <v>168</v>
      </c>
      <c r="BE766" s="272">
        <f>IF(N766="základní",J766,0)</f>
        <v>0</v>
      </c>
      <c r="BF766" s="272">
        <f>IF(N766="snížená",J766,0)</f>
        <v>0</v>
      </c>
      <c r="BG766" s="272">
        <f>IF(N766="zákl. přenesená",J766,0)</f>
        <v>0</v>
      </c>
      <c r="BH766" s="272">
        <f>IF(N766="sníž. přenesená",J766,0)</f>
        <v>0</v>
      </c>
      <c r="BI766" s="272">
        <f>IF(N766="nulová",J766,0)</f>
        <v>0</v>
      </c>
      <c r="BJ766" s="18" t="s">
        <v>86</v>
      </c>
      <c r="BK766" s="272">
        <f>ROUND(I766*H766,2)</f>
        <v>0</v>
      </c>
      <c r="BL766" s="18" t="s">
        <v>267</v>
      </c>
      <c r="BM766" s="271" t="s">
        <v>942</v>
      </c>
    </row>
    <row r="767" s="13" customFormat="1">
      <c r="A767" s="13"/>
      <c r="B767" s="273"/>
      <c r="C767" s="274"/>
      <c r="D767" s="275" t="s">
        <v>176</v>
      </c>
      <c r="E767" s="276" t="s">
        <v>1</v>
      </c>
      <c r="F767" s="277" t="s">
        <v>943</v>
      </c>
      <c r="G767" s="274"/>
      <c r="H767" s="278">
        <v>227.59999999999999</v>
      </c>
      <c r="I767" s="279"/>
      <c r="J767" s="274"/>
      <c r="K767" s="274"/>
      <c r="L767" s="280"/>
      <c r="M767" s="281"/>
      <c r="N767" s="282"/>
      <c r="O767" s="282"/>
      <c r="P767" s="282"/>
      <c r="Q767" s="282"/>
      <c r="R767" s="282"/>
      <c r="S767" s="282"/>
      <c r="T767" s="28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84" t="s">
        <v>176</v>
      </c>
      <c r="AU767" s="284" t="s">
        <v>88</v>
      </c>
      <c r="AV767" s="13" t="s">
        <v>88</v>
      </c>
      <c r="AW767" s="13" t="s">
        <v>34</v>
      </c>
      <c r="AX767" s="13" t="s">
        <v>86</v>
      </c>
      <c r="AY767" s="284" t="s">
        <v>168</v>
      </c>
    </row>
    <row r="768" s="2" customFormat="1" ht="21.75" customHeight="1">
      <c r="A768" s="39"/>
      <c r="B768" s="40"/>
      <c r="C768" s="259" t="s">
        <v>944</v>
      </c>
      <c r="D768" s="259" t="s">
        <v>170</v>
      </c>
      <c r="E768" s="260" t="s">
        <v>945</v>
      </c>
      <c r="F768" s="261" t="s">
        <v>946</v>
      </c>
      <c r="G768" s="262" t="s">
        <v>500</v>
      </c>
      <c r="H768" s="263">
        <v>430.30000000000001</v>
      </c>
      <c r="I768" s="264"/>
      <c r="J768" s="265">
        <f>ROUND(I768*H768,2)</f>
        <v>0</v>
      </c>
      <c r="K768" s="266"/>
      <c r="L768" s="45"/>
      <c r="M768" s="267" t="s">
        <v>1</v>
      </c>
      <c r="N768" s="268" t="s">
        <v>43</v>
      </c>
      <c r="O768" s="92"/>
      <c r="P768" s="269">
        <f>O768*H768</f>
        <v>0</v>
      </c>
      <c r="Q768" s="269">
        <v>0</v>
      </c>
      <c r="R768" s="269">
        <f>Q768*H768</f>
        <v>0</v>
      </c>
      <c r="S768" s="269">
        <v>0</v>
      </c>
      <c r="T768" s="27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71" t="s">
        <v>267</v>
      </c>
      <c r="AT768" s="271" t="s">
        <v>170</v>
      </c>
      <c r="AU768" s="271" t="s">
        <v>88</v>
      </c>
      <c r="AY768" s="18" t="s">
        <v>168</v>
      </c>
      <c r="BE768" s="272">
        <f>IF(N768="základní",J768,0)</f>
        <v>0</v>
      </c>
      <c r="BF768" s="272">
        <f>IF(N768="snížená",J768,0)</f>
        <v>0</v>
      </c>
      <c r="BG768" s="272">
        <f>IF(N768="zákl. přenesená",J768,0)</f>
        <v>0</v>
      </c>
      <c r="BH768" s="272">
        <f>IF(N768="sníž. přenesená",J768,0)</f>
        <v>0</v>
      </c>
      <c r="BI768" s="272">
        <f>IF(N768="nulová",J768,0)</f>
        <v>0</v>
      </c>
      <c r="BJ768" s="18" t="s">
        <v>86</v>
      </c>
      <c r="BK768" s="272">
        <f>ROUND(I768*H768,2)</f>
        <v>0</v>
      </c>
      <c r="BL768" s="18" t="s">
        <v>267</v>
      </c>
      <c r="BM768" s="271" t="s">
        <v>947</v>
      </c>
    </row>
    <row r="769" s="13" customFormat="1">
      <c r="A769" s="13"/>
      <c r="B769" s="273"/>
      <c r="C769" s="274"/>
      <c r="D769" s="275" t="s">
        <v>176</v>
      </c>
      <c r="E769" s="276" t="s">
        <v>1</v>
      </c>
      <c r="F769" s="277" t="s">
        <v>948</v>
      </c>
      <c r="G769" s="274"/>
      <c r="H769" s="278">
        <v>430.30000000000001</v>
      </c>
      <c r="I769" s="279"/>
      <c r="J769" s="274"/>
      <c r="K769" s="274"/>
      <c r="L769" s="280"/>
      <c r="M769" s="281"/>
      <c r="N769" s="282"/>
      <c r="O769" s="282"/>
      <c r="P769" s="282"/>
      <c r="Q769" s="282"/>
      <c r="R769" s="282"/>
      <c r="S769" s="282"/>
      <c r="T769" s="28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84" t="s">
        <v>176</v>
      </c>
      <c r="AU769" s="284" t="s">
        <v>88</v>
      </c>
      <c r="AV769" s="13" t="s">
        <v>88</v>
      </c>
      <c r="AW769" s="13" t="s">
        <v>34</v>
      </c>
      <c r="AX769" s="13" t="s">
        <v>86</v>
      </c>
      <c r="AY769" s="284" t="s">
        <v>168</v>
      </c>
    </row>
    <row r="770" s="2" customFormat="1" ht="16.5" customHeight="1">
      <c r="A770" s="39"/>
      <c r="B770" s="40"/>
      <c r="C770" s="317" t="s">
        <v>949</v>
      </c>
      <c r="D770" s="317" t="s">
        <v>256</v>
      </c>
      <c r="E770" s="318" t="s">
        <v>950</v>
      </c>
      <c r="F770" s="319" t="s">
        <v>951</v>
      </c>
      <c r="G770" s="320" t="s">
        <v>173</v>
      </c>
      <c r="H770" s="321">
        <v>6.8159999999999998</v>
      </c>
      <c r="I770" s="322"/>
      <c r="J770" s="323">
        <f>ROUND(I770*H770,2)</f>
        <v>0</v>
      </c>
      <c r="K770" s="324"/>
      <c r="L770" s="325"/>
      <c r="M770" s="326" t="s">
        <v>1</v>
      </c>
      <c r="N770" s="327" t="s">
        <v>43</v>
      </c>
      <c r="O770" s="92"/>
      <c r="P770" s="269">
        <f>O770*H770</f>
        <v>0</v>
      </c>
      <c r="Q770" s="269">
        <v>0.55000000000000004</v>
      </c>
      <c r="R770" s="269">
        <f>Q770*H770</f>
        <v>3.7488000000000001</v>
      </c>
      <c r="S770" s="269">
        <v>0</v>
      </c>
      <c r="T770" s="27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71" t="s">
        <v>377</v>
      </c>
      <c r="AT770" s="271" t="s">
        <v>256</v>
      </c>
      <c r="AU770" s="271" t="s">
        <v>88</v>
      </c>
      <c r="AY770" s="18" t="s">
        <v>168</v>
      </c>
      <c r="BE770" s="272">
        <f>IF(N770="základní",J770,0)</f>
        <v>0</v>
      </c>
      <c r="BF770" s="272">
        <f>IF(N770="snížená",J770,0)</f>
        <v>0</v>
      </c>
      <c r="BG770" s="272">
        <f>IF(N770="zákl. přenesená",J770,0)</f>
        <v>0</v>
      </c>
      <c r="BH770" s="272">
        <f>IF(N770="sníž. přenesená",J770,0)</f>
        <v>0</v>
      </c>
      <c r="BI770" s="272">
        <f>IF(N770="nulová",J770,0)</f>
        <v>0</v>
      </c>
      <c r="BJ770" s="18" t="s">
        <v>86</v>
      </c>
      <c r="BK770" s="272">
        <f>ROUND(I770*H770,2)</f>
        <v>0</v>
      </c>
      <c r="BL770" s="18" t="s">
        <v>267</v>
      </c>
      <c r="BM770" s="271" t="s">
        <v>952</v>
      </c>
    </row>
    <row r="771" s="13" customFormat="1">
      <c r="A771" s="13"/>
      <c r="B771" s="273"/>
      <c r="C771" s="274"/>
      <c r="D771" s="275" t="s">
        <v>176</v>
      </c>
      <c r="E771" s="276" t="s">
        <v>1</v>
      </c>
      <c r="F771" s="277" t="s">
        <v>953</v>
      </c>
      <c r="G771" s="274"/>
      <c r="H771" s="278">
        <v>6.8159999999999998</v>
      </c>
      <c r="I771" s="279"/>
      <c r="J771" s="274"/>
      <c r="K771" s="274"/>
      <c r="L771" s="280"/>
      <c r="M771" s="281"/>
      <c r="N771" s="282"/>
      <c r="O771" s="282"/>
      <c r="P771" s="282"/>
      <c r="Q771" s="282"/>
      <c r="R771" s="282"/>
      <c r="S771" s="282"/>
      <c r="T771" s="28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84" t="s">
        <v>176</v>
      </c>
      <c r="AU771" s="284" t="s">
        <v>88</v>
      </c>
      <c r="AV771" s="13" t="s">
        <v>88</v>
      </c>
      <c r="AW771" s="13" t="s">
        <v>34</v>
      </c>
      <c r="AX771" s="13" t="s">
        <v>86</v>
      </c>
      <c r="AY771" s="284" t="s">
        <v>168</v>
      </c>
    </row>
    <row r="772" s="2" customFormat="1" ht="21.75" customHeight="1">
      <c r="A772" s="39"/>
      <c r="B772" s="40"/>
      <c r="C772" s="259" t="s">
        <v>954</v>
      </c>
      <c r="D772" s="259" t="s">
        <v>170</v>
      </c>
      <c r="E772" s="260" t="s">
        <v>955</v>
      </c>
      <c r="F772" s="261" t="s">
        <v>956</v>
      </c>
      <c r="G772" s="262" t="s">
        <v>210</v>
      </c>
      <c r="H772" s="263">
        <v>46.200000000000003</v>
      </c>
      <c r="I772" s="264"/>
      <c r="J772" s="265">
        <f>ROUND(I772*H772,2)</f>
        <v>0</v>
      </c>
      <c r="K772" s="266"/>
      <c r="L772" s="45"/>
      <c r="M772" s="267" t="s">
        <v>1</v>
      </c>
      <c r="N772" s="268" t="s">
        <v>43</v>
      </c>
      <c r="O772" s="92"/>
      <c r="P772" s="269">
        <f>O772*H772</f>
        <v>0</v>
      </c>
      <c r="Q772" s="269">
        <v>0</v>
      </c>
      <c r="R772" s="269">
        <f>Q772*H772</f>
        <v>0</v>
      </c>
      <c r="S772" s="269">
        <v>0</v>
      </c>
      <c r="T772" s="27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71" t="s">
        <v>267</v>
      </c>
      <c r="AT772" s="271" t="s">
        <v>170</v>
      </c>
      <c r="AU772" s="271" t="s">
        <v>88</v>
      </c>
      <c r="AY772" s="18" t="s">
        <v>168</v>
      </c>
      <c r="BE772" s="272">
        <f>IF(N772="základní",J772,0)</f>
        <v>0</v>
      </c>
      <c r="BF772" s="272">
        <f>IF(N772="snížená",J772,0)</f>
        <v>0</v>
      </c>
      <c r="BG772" s="272">
        <f>IF(N772="zákl. přenesená",J772,0)</f>
        <v>0</v>
      </c>
      <c r="BH772" s="272">
        <f>IF(N772="sníž. přenesená",J772,0)</f>
        <v>0</v>
      </c>
      <c r="BI772" s="272">
        <f>IF(N772="nulová",J772,0)</f>
        <v>0</v>
      </c>
      <c r="BJ772" s="18" t="s">
        <v>86</v>
      </c>
      <c r="BK772" s="272">
        <f>ROUND(I772*H772,2)</f>
        <v>0</v>
      </c>
      <c r="BL772" s="18" t="s">
        <v>267</v>
      </c>
      <c r="BM772" s="271" t="s">
        <v>957</v>
      </c>
    </row>
    <row r="773" s="13" customFormat="1">
      <c r="A773" s="13"/>
      <c r="B773" s="273"/>
      <c r="C773" s="274"/>
      <c r="D773" s="275" t="s">
        <v>176</v>
      </c>
      <c r="E773" s="276" t="s">
        <v>1</v>
      </c>
      <c r="F773" s="277" t="s">
        <v>958</v>
      </c>
      <c r="G773" s="274"/>
      <c r="H773" s="278">
        <v>46.200000000000003</v>
      </c>
      <c r="I773" s="279"/>
      <c r="J773" s="274"/>
      <c r="K773" s="274"/>
      <c r="L773" s="280"/>
      <c r="M773" s="281"/>
      <c r="N773" s="282"/>
      <c r="O773" s="282"/>
      <c r="P773" s="282"/>
      <c r="Q773" s="282"/>
      <c r="R773" s="282"/>
      <c r="S773" s="282"/>
      <c r="T773" s="28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84" t="s">
        <v>176</v>
      </c>
      <c r="AU773" s="284" t="s">
        <v>88</v>
      </c>
      <c r="AV773" s="13" t="s">
        <v>88</v>
      </c>
      <c r="AW773" s="13" t="s">
        <v>34</v>
      </c>
      <c r="AX773" s="13" t="s">
        <v>86</v>
      </c>
      <c r="AY773" s="284" t="s">
        <v>168</v>
      </c>
    </row>
    <row r="774" s="2" customFormat="1" ht="21.75" customHeight="1">
      <c r="A774" s="39"/>
      <c r="B774" s="40"/>
      <c r="C774" s="317" t="s">
        <v>959</v>
      </c>
      <c r="D774" s="317" t="s">
        <v>256</v>
      </c>
      <c r="E774" s="318" t="s">
        <v>960</v>
      </c>
      <c r="F774" s="319" t="s">
        <v>961</v>
      </c>
      <c r="G774" s="320" t="s">
        <v>173</v>
      </c>
      <c r="H774" s="321">
        <v>1.6259999999999999</v>
      </c>
      <c r="I774" s="322"/>
      <c r="J774" s="323">
        <f>ROUND(I774*H774,2)</f>
        <v>0</v>
      </c>
      <c r="K774" s="324"/>
      <c r="L774" s="325"/>
      <c r="M774" s="326" t="s">
        <v>1</v>
      </c>
      <c r="N774" s="327" t="s">
        <v>43</v>
      </c>
      <c r="O774" s="92"/>
      <c r="P774" s="269">
        <f>O774*H774</f>
        <v>0</v>
      </c>
      <c r="Q774" s="269">
        <v>0.55000000000000004</v>
      </c>
      <c r="R774" s="269">
        <f>Q774*H774</f>
        <v>0.89429999999999998</v>
      </c>
      <c r="S774" s="269">
        <v>0</v>
      </c>
      <c r="T774" s="27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71" t="s">
        <v>377</v>
      </c>
      <c r="AT774" s="271" t="s">
        <v>256</v>
      </c>
      <c r="AU774" s="271" t="s">
        <v>88</v>
      </c>
      <c r="AY774" s="18" t="s">
        <v>168</v>
      </c>
      <c r="BE774" s="272">
        <f>IF(N774="základní",J774,0)</f>
        <v>0</v>
      </c>
      <c r="BF774" s="272">
        <f>IF(N774="snížená",J774,0)</f>
        <v>0</v>
      </c>
      <c r="BG774" s="272">
        <f>IF(N774="zákl. přenesená",J774,0)</f>
        <v>0</v>
      </c>
      <c r="BH774" s="272">
        <f>IF(N774="sníž. přenesená",J774,0)</f>
        <v>0</v>
      </c>
      <c r="BI774" s="272">
        <f>IF(N774="nulová",J774,0)</f>
        <v>0</v>
      </c>
      <c r="BJ774" s="18" t="s">
        <v>86</v>
      </c>
      <c r="BK774" s="272">
        <f>ROUND(I774*H774,2)</f>
        <v>0</v>
      </c>
      <c r="BL774" s="18" t="s">
        <v>267</v>
      </c>
      <c r="BM774" s="271" t="s">
        <v>962</v>
      </c>
    </row>
    <row r="775" s="13" customFormat="1">
      <c r="A775" s="13"/>
      <c r="B775" s="273"/>
      <c r="C775" s="274"/>
      <c r="D775" s="275" t="s">
        <v>176</v>
      </c>
      <c r="E775" s="276" t="s">
        <v>1</v>
      </c>
      <c r="F775" s="277" t="s">
        <v>963</v>
      </c>
      <c r="G775" s="274"/>
      <c r="H775" s="278">
        <v>1.6259999999999999</v>
      </c>
      <c r="I775" s="279"/>
      <c r="J775" s="274"/>
      <c r="K775" s="274"/>
      <c r="L775" s="280"/>
      <c r="M775" s="281"/>
      <c r="N775" s="282"/>
      <c r="O775" s="282"/>
      <c r="P775" s="282"/>
      <c r="Q775" s="282"/>
      <c r="R775" s="282"/>
      <c r="S775" s="282"/>
      <c r="T775" s="28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84" t="s">
        <v>176</v>
      </c>
      <c r="AU775" s="284" t="s">
        <v>88</v>
      </c>
      <c r="AV775" s="13" t="s">
        <v>88</v>
      </c>
      <c r="AW775" s="13" t="s">
        <v>34</v>
      </c>
      <c r="AX775" s="13" t="s">
        <v>86</v>
      </c>
      <c r="AY775" s="284" t="s">
        <v>168</v>
      </c>
    </row>
    <row r="776" s="2" customFormat="1" ht="21.75" customHeight="1">
      <c r="A776" s="39"/>
      <c r="B776" s="40"/>
      <c r="C776" s="259" t="s">
        <v>964</v>
      </c>
      <c r="D776" s="259" t="s">
        <v>170</v>
      </c>
      <c r="E776" s="260" t="s">
        <v>965</v>
      </c>
      <c r="F776" s="261" t="s">
        <v>966</v>
      </c>
      <c r="G776" s="262" t="s">
        <v>173</v>
      </c>
      <c r="H776" s="263">
        <v>7.6740000000000004</v>
      </c>
      <c r="I776" s="264"/>
      <c r="J776" s="265">
        <f>ROUND(I776*H776,2)</f>
        <v>0</v>
      </c>
      <c r="K776" s="266"/>
      <c r="L776" s="45"/>
      <c r="M776" s="267" t="s">
        <v>1</v>
      </c>
      <c r="N776" s="268" t="s">
        <v>43</v>
      </c>
      <c r="O776" s="92"/>
      <c r="P776" s="269">
        <f>O776*H776</f>
        <v>0</v>
      </c>
      <c r="Q776" s="269">
        <v>0.00281</v>
      </c>
      <c r="R776" s="269">
        <f>Q776*H776</f>
        <v>0.02156394</v>
      </c>
      <c r="S776" s="269">
        <v>0</v>
      </c>
      <c r="T776" s="27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71" t="s">
        <v>267</v>
      </c>
      <c r="AT776" s="271" t="s">
        <v>170</v>
      </c>
      <c r="AU776" s="271" t="s">
        <v>88</v>
      </c>
      <c r="AY776" s="18" t="s">
        <v>168</v>
      </c>
      <c r="BE776" s="272">
        <f>IF(N776="základní",J776,0)</f>
        <v>0</v>
      </c>
      <c r="BF776" s="272">
        <f>IF(N776="snížená",J776,0)</f>
        <v>0</v>
      </c>
      <c r="BG776" s="272">
        <f>IF(N776="zákl. přenesená",J776,0)</f>
        <v>0</v>
      </c>
      <c r="BH776" s="272">
        <f>IF(N776="sníž. přenesená",J776,0)</f>
        <v>0</v>
      </c>
      <c r="BI776" s="272">
        <f>IF(N776="nulová",J776,0)</f>
        <v>0</v>
      </c>
      <c r="BJ776" s="18" t="s">
        <v>86</v>
      </c>
      <c r="BK776" s="272">
        <f>ROUND(I776*H776,2)</f>
        <v>0</v>
      </c>
      <c r="BL776" s="18" t="s">
        <v>267</v>
      </c>
      <c r="BM776" s="271" t="s">
        <v>967</v>
      </c>
    </row>
    <row r="777" s="13" customFormat="1">
      <c r="A777" s="13"/>
      <c r="B777" s="273"/>
      <c r="C777" s="274"/>
      <c r="D777" s="275" t="s">
        <v>176</v>
      </c>
      <c r="E777" s="276" t="s">
        <v>1</v>
      </c>
      <c r="F777" s="277" t="s">
        <v>968</v>
      </c>
      <c r="G777" s="274"/>
      <c r="H777" s="278">
        <v>1.478</v>
      </c>
      <c r="I777" s="279"/>
      <c r="J777" s="274"/>
      <c r="K777" s="274"/>
      <c r="L777" s="280"/>
      <c r="M777" s="281"/>
      <c r="N777" s="282"/>
      <c r="O777" s="282"/>
      <c r="P777" s="282"/>
      <c r="Q777" s="282"/>
      <c r="R777" s="282"/>
      <c r="S777" s="282"/>
      <c r="T777" s="28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84" t="s">
        <v>176</v>
      </c>
      <c r="AU777" s="284" t="s">
        <v>88</v>
      </c>
      <c r="AV777" s="13" t="s">
        <v>88</v>
      </c>
      <c r="AW777" s="13" t="s">
        <v>34</v>
      </c>
      <c r="AX777" s="13" t="s">
        <v>78</v>
      </c>
      <c r="AY777" s="284" t="s">
        <v>168</v>
      </c>
    </row>
    <row r="778" s="13" customFormat="1">
      <c r="A778" s="13"/>
      <c r="B778" s="273"/>
      <c r="C778" s="274"/>
      <c r="D778" s="275" t="s">
        <v>176</v>
      </c>
      <c r="E778" s="276" t="s">
        <v>1</v>
      </c>
      <c r="F778" s="277" t="s">
        <v>969</v>
      </c>
      <c r="G778" s="274"/>
      <c r="H778" s="278">
        <v>6.1959999999999997</v>
      </c>
      <c r="I778" s="279"/>
      <c r="J778" s="274"/>
      <c r="K778" s="274"/>
      <c r="L778" s="280"/>
      <c r="M778" s="281"/>
      <c r="N778" s="282"/>
      <c r="O778" s="282"/>
      <c r="P778" s="282"/>
      <c r="Q778" s="282"/>
      <c r="R778" s="282"/>
      <c r="S778" s="282"/>
      <c r="T778" s="28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84" t="s">
        <v>176</v>
      </c>
      <c r="AU778" s="284" t="s">
        <v>88</v>
      </c>
      <c r="AV778" s="13" t="s">
        <v>88</v>
      </c>
      <c r="AW778" s="13" t="s">
        <v>34</v>
      </c>
      <c r="AX778" s="13" t="s">
        <v>78</v>
      </c>
      <c r="AY778" s="284" t="s">
        <v>168</v>
      </c>
    </row>
    <row r="779" s="14" customFormat="1">
      <c r="A779" s="14"/>
      <c r="B779" s="285"/>
      <c r="C779" s="286"/>
      <c r="D779" s="275" t="s">
        <v>176</v>
      </c>
      <c r="E779" s="287" t="s">
        <v>1</v>
      </c>
      <c r="F779" s="288" t="s">
        <v>178</v>
      </c>
      <c r="G779" s="286"/>
      <c r="H779" s="289">
        <v>7.6739999999999995</v>
      </c>
      <c r="I779" s="290"/>
      <c r="J779" s="286"/>
      <c r="K779" s="286"/>
      <c r="L779" s="291"/>
      <c r="M779" s="292"/>
      <c r="N779" s="293"/>
      <c r="O779" s="293"/>
      <c r="P779" s="293"/>
      <c r="Q779" s="293"/>
      <c r="R779" s="293"/>
      <c r="S779" s="293"/>
      <c r="T779" s="29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95" t="s">
        <v>176</v>
      </c>
      <c r="AU779" s="295" t="s">
        <v>88</v>
      </c>
      <c r="AV779" s="14" t="s">
        <v>174</v>
      </c>
      <c r="AW779" s="14" t="s">
        <v>34</v>
      </c>
      <c r="AX779" s="14" t="s">
        <v>86</v>
      </c>
      <c r="AY779" s="295" t="s">
        <v>168</v>
      </c>
    </row>
    <row r="780" s="2" customFormat="1" ht="21.75" customHeight="1">
      <c r="A780" s="39"/>
      <c r="B780" s="40"/>
      <c r="C780" s="259" t="s">
        <v>970</v>
      </c>
      <c r="D780" s="259" t="s">
        <v>170</v>
      </c>
      <c r="E780" s="260" t="s">
        <v>971</v>
      </c>
      <c r="F780" s="261" t="s">
        <v>972</v>
      </c>
      <c r="G780" s="262" t="s">
        <v>863</v>
      </c>
      <c r="H780" s="328"/>
      <c r="I780" s="264"/>
      <c r="J780" s="265">
        <f>ROUND(I780*H780,2)</f>
        <v>0</v>
      </c>
      <c r="K780" s="266"/>
      <c r="L780" s="45"/>
      <c r="M780" s="267" t="s">
        <v>1</v>
      </c>
      <c r="N780" s="268" t="s">
        <v>43</v>
      </c>
      <c r="O780" s="92"/>
      <c r="P780" s="269">
        <f>O780*H780</f>
        <v>0</v>
      </c>
      <c r="Q780" s="269">
        <v>0</v>
      </c>
      <c r="R780" s="269">
        <f>Q780*H780</f>
        <v>0</v>
      </c>
      <c r="S780" s="269">
        <v>0</v>
      </c>
      <c r="T780" s="27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71" t="s">
        <v>267</v>
      </c>
      <c r="AT780" s="271" t="s">
        <v>170</v>
      </c>
      <c r="AU780" s="271" t="s">
        <v>88</v>
      </c>
      <c r="AY780" s="18" t="s">
        <v>168</v>
      </c>
      <c r="BE780" s="272">
        <f>IF(N780="základní",J780,0)</f>
        <v>0</v>
      </c>
      <c r="BF780" s="272">
        <f>IF(N780="snížená",J780,0)</f>
        <v>0</v>
      </c>
      <c r="BG780" s="272">
        <f>IF(N780="zákl. přenesená",J780,0)</f>
        <v>0</v>
      </c>
      <c r="BH780" s="272">
        <f>IF(N780="sníž. přenesená",J780,0)</f>
        <v>0</v>
      </c>
      <c r="BI780" s="272">
        <f>IF(N780="nulová",J780,0)</f>
        <v>0</v>
      </c>
      <c r="BJ780" s="18" t="s">
        <v>86</v>
      </c>
      <c r="BK780" s="272">
        <f>ROUND(I780*H780,2)</f>
        <v>0</v>
      </c>
      <c r="BL780" s="18" t="s">
        <v>267</v>
      </c>
      <c r="BM780" s="271" t="s">
        <v>973</v>
      </c>
    </row>
    <row r="781" s="12" customFormat="1" ht="22.8" customHeight="1">
      <c r="A781" s="12"/>
      <c r="B781" s="243"/>
      <c r="C781" s="244"/>
      <c r="D781" s="245" t="s">
        <v>77</v>
      </c>
      <c r="E781" s="257" t="s">
        <v>974</v>
      </c>
      <c r="F781" s="257" t="s">
        <v>975</v>
      </c>
      <c r="G781" s="244"/>
      <c r="H781" s="244"/>
      <c r="I781" s="247"/>
      <c r="J781" s="258">
        <f>BK781</f>
        <v>0</v>
      </c>
      <c r="K781" s="244"/>
      <c r="L781" s="249"/>
      <c r="M781" s="250"/>
      <c r="N781" s="251"/>
      <c r="O781" s="251"/>
      <c r="P781" s="252">
        <f>SUM(P782:P838)</f>
        <v>0</v>
      </c>
      <c r="Q781" s="251"/>
      <c r="R781" s="252">
        <f>SUM(R782:R838)</f>
        <v>12.206255059999998</v>
      </c>
      <c r="S781" s="251"/>
      <c r="T781" s="253">
        <f>SUM(T782:T838)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54" t="s">
        <v>88</v>
      </c>
      <c r="AT781" s="255" t="s">
        <v>77</v>
      </c>
      <c r="AU781" s="255" t="s">
        <v>86</v>
      </c>
      <c r="AY781" s="254" t="s">
        <v>168</v>
      </c>
      <c r="BK781" s="256">
        <f>SUM(BK782:BK838)</f>
        <v>0</v>
      </c>
    </row>
    <row r="782" s="2" customFormat="1" ht="21.75" customHeight="1">
      <c r="A782" s="39"/>
      <c r="B782" s="40"/>
      <c r="C782" s="259" t="s">
        <v>976</v>
      </c>
      <c r="D782" s="259" t="s">
        <v>170</v>
      </c>
      <c r="E782" s="260" t="s">
        <v>977</v>
      </c>
      <c r="F782" s="261" t="s">
        <v>978</v>
      </c>
      <c r="G782" s="262" t="s">
        <v>210</v>
      </c>
      <c r="H782" s="263">
        <v>26.030000000000001</v>
      </c>
      <c r="I782" s="264"/>
      <c r="J782" s="265">
        <f>ROUND(I782*H782,2)</f>
        <v>0</v>
      </c>
      <c r="K782" s="266"/>
      <c r="L782" s="45"/>
      <c r="M782" s="267" t="s">
        <v>1</v>
      </c>
      <c r="N782" s="268" t="s">
        <v>43</v>
      </c>
      <c r="O782" s="92"/>
      <c r="P782" s="269">
        <f>O782*H782</f>
        <v>0</v>
      </c>
      <c r="Q782" s="269">
        <v>0.022450000000000001</v>
      </c>
      <c r="R782" s="269">
        <f>Q782*H782</f>
        <v>0.5843735000000001</v>
      </c>
      <c r="S782" s="269">
        <v>0</v>
      </c>
      <c r="T782" s="27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71" t="s">
        <v>267</v>
      </c>
      <c r="AT782" s="271" t="s">
        <v>170</v>
      </c>
      <c r="AU782" s="271" t="s">
        <v>88</v>
      </c>
      <c r="AY782" s="18" t="s">
        <v>168</v>
      </c>
      <c r="BE782" s="272">
        <f>IF(N782="základní",J782,0)</f>
        <v>0</v>
      </c>
      <c r="BF782" s="272">
        <f>IF(N782="snížená",J782,0)</f>
        <v>0</v>
      </c>
      <c r="BG782" s="272">
        <f>IF(N782="zákl. přenesená",J782,0)</f>
        <v>0</v>
      </c>
      <c r="BH782" s="272">
        <f>IF(N782="sníž. přenesená",J782,0)</f>
        <v>0</v>
      </c>
      <c r="BI782" s="272">
        <f>IF(N782="nulová",J782,0)</f>
        <v>0</v>
      </c>
      <c r="BJ782" s="18" t="s">
        <v>86</v>
      </c>
      <c r="BK782" s="272">
        <f>ROUND(I782*H782,2)</f>
        <v>0</v>
      </c>
      <c r="BL782" s="18" t="s">
        <v>267</v>
      </c>
      <c r="BM782" s="271" t="s">
        <v>979</v>
      </c>
    </row>
    <row r="783" s="13" customFormat="1">
      <c r="A783" s="13"/>
      <c r="B783" s="273"/>
      <c r="C783" s="274"/>
      <c r="D783" s="275" t="s">
        <v>176</v>
      </c>
      <c r="E783" s="276" t="s">
        <v>1</v>
      </c>
      <c r="F783" s="277" t="s">
        <v>980</v>
      </c>
      <c r="G783" s="274"/>
      <c r="H783" s="278">
        <v>26.030000000000001</v>
      </c>
      <c r="I783" s="279"/>
      <c r="J783" s="274"/>
      <c r="K783" s="274"/>
      <c r="L783" s="280"/>
      <c r="M783" s="281"/>
      <c r="N783" s="282"/>
      <c r="O783" s="282"/>
      <c r="P783" s="282"/>
      <c r="Q783" s="282"/>
      <c r="R783" s="282"/>
      <c r="S783" s="282"/>
      <c r="T783" s="28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84" t="s">
        <v>176</v>
      </c>
      <c r="AU783" s="284" t="s">
        <v>88</v>
      </c>
      <c r="AV783" s="13" t="s">
        <v>88</v>
      </c>
      <c r="AW783" s="13" t="s">
        <v>34</v>
      </c>
      <c r="AX783" s="13" t="s">
        <v>86</v>
      </c>
      <c r="AY783" s="284" t="s">
        <v>168</v>
      </c>
    </row>
    <row r="784" s="2" customFormat="1" ht="33" customHeight="1">
      <c r="A784" s="39"/>
      <c r="B784" s="40"/>
      <c r="C784" s="259" t="s">
        <v>981</v>
      </c>
      <c r="D784" s="259" t="s">
        <v>170</v>
      </c>
      <c r="E784" s="260" t="s">
        <v>982</v>
      </c>
      <c r="F784" s="261" t="s">
        <v>983</v>
      </c>
      <c r="G784" s="262" t="s">
        <v>210</v>
      </c>
      <c r="H784" s="263">
        <v>63.243000000000002</v>
      </c>
      <c r="I784" s="264"/>
      <c r="J784" s="265">
        <f>ROUND(I784*H784,2)</f>
        <v>0</v>
      </c>
      <c r="K784" s="266"/>
      <c r="L784" s="45"/>
      <c r="M784" s="267" t="s">
        <v>1</v>
      </c>
      <c r="N784" s="268" t="s">
        <v>43</v>
      </c>
      <c r="O784" s="92"/>
      <c r="P784" s="269">
        <f>O784*H784</f>
        <v>0</v>
      </c>
      <c r="Q784" s="269">
        <v>0.048320000000000002</v>
      </c>
      <c r="R784" s="269">
        <f>Q784*H784</f>
        <v>3.0559017600000002</v>
      </c>
      <c r="S784" s="269">
        <v>0</v>
      </c>
      <c r="T784" s="27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71" t="s">
        <v>267</v>
      </c>
      <c r="AT784" s="271" t="s">
        <v>170</v>
      </c>
      <c r="AU784" s="271" t="s">
        <v>88</v>
      </c>
      <c r="AY784" s="18" t="s">
        <v>168</v>
      </c>
      <c r="BE784" s="272">
        <f>IF(N784="základní",J784,0)</f>
        <v>0</v>
      </c>
      <c r="BF784" s="272">
        <f>IF(N784="snížená",J784,0)</f>
        <v>0</v>
      </c>
      <c r="BG784" s="272">
        <f>IF(N784="zákl. přenesená",J784,0)</f>
        <v>0</v>
      </c>
      <c r="BH784" s="272">
        <f>IF(N784="sníž. přenesená",J784,0)</f>
        <v>0</v>
      </c>
      <c r="BI784" s="272">
        <f>IF(N784="nulová",J784,0)</f>
        <v>0</v>
      </c>
      <c r="BJ784" s="18" t="s">
        <v>86</v>
      </c>
      <c r="BK784" s="272">
        <f>ROUND(I784*H784,2)</f>
        <v>0</v>
      </c>
      <c r="BL784" s="18" t="s">
        <v>267</v>
      </c>
      <c r="BM784" s="271" t="s">
        <v>984</v>
      </c>
    </row>
    <row r="785" s="13" customFormat="1">
      <c r="A785" s="13"/>
      <c r="B785" s="273"/>
      <c r="C785" s="274"/>
      <c r="D785" s="275" t="s">
        <v>176</v>
      </c>
      <c r="E785" s="276" t="s">
        <v>1</v>
      </c>
      <c r="F785" s="277" t="s">
        <v>985</v>
      </c>
      <c r="G785" s="274"/>
      <c r="H785" s="278">
        <v>63.243000000000002</v>
      </c>
      <c r="I785" s="279"/>
      <c r="J785" s="274"/>
      <c r="K785" s="274"/>
      <c r="L785" s="280"/>
      <c r="M785" s="281"/>
      <c r="N785" s="282"/>
      <c r="O785" s="282"/>
      <c r="P785" s="282"/>
      <c r="Q785" s="282"/>
      <c r="R785" s="282"/>
      <c r="S785" s="282"/>
      <c r="T785" s="28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84" t="s">
        <v>176</v>
      </c>
      <c r="AU785" s="284" t="s">
        <v>88</v>
      </c>
      <c r="AV785" s="13" t="s">
        <v>88</v>
      </c>
      <c r="AW785" s="13" t="s">
        <v>34</v>
      </c>
      <c r="AX785" s="13" t="s">
        <v>86</v>
      </c>
      <c r="AY785" s="284" t="s">
        <v>168</v>
      </c>
    </row>
    <row r="786" s="2" customFormat="1" ht="21.75" customHeight="1">
      <c r="A786" s="39"/>
      <c r="B786" s="40"/>
      <c r="C786" s="259" t="s">
        <v>986</v>
      </c>
      <c r="D786" s="259" t="s">
        <v>170</v>
      </c>
      <c r="E786" s="260" t="s">
        <v>987</v>
      </c>
      <c r="F786" s="261" t="s">
        <v>988</v>
      </c>
      <c r="G786" s="262" t="s">
        <v>210</v>
      </c>
      <c r="H786" s="263">
        <v>83.879999999999995</v>
      </c>
      <c r="I786" s="264"/>
      <c r="J786" s="265">
        <f>ROUND(I786*H786,2)</f>
        <v>0</v>
      </c>
      <c r="K786" s="266"/>
      <c r="L786" s="45"/>
      <c r="M786" s="267" t="s">
        <v>1</v>
      </c>
      <c r="N786" s="268" t="s">
        <v>43</v>
      </c>
      <c r="O786" s="92"/>
      <c r="P786" s="269">
        <f>O786*H786</f>
        <v>0</v>
      </c>
      <c r="Q786" s="269">
        <v>0.025149999999999999</v>
      </c>
      <c r="R786" s="269">
        <f>Q786*H786</f>
        <v>2.1095819999999996</v>
      </c>
      <c r="S786" s="269">
        <v>0</v>
      </c>
      <c r="T786" s="27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71" t="s">
        <v>267</v>
      </c>
      <c r="AT786" s="271" t="s">
        <v>170</v>
      </c>
      <c r="AU786" s="271" t="s">
        <v>88</v>
      </c>
      <c r="AY786" s="18" t="s">
        <v>168</v>
      </c>
      <c r="BE786" s="272">
        <f>IF(N786="základní",J786,0)</f>
        <v>0</v>
      </c>
      <c r="BF786" s="272">
        <f>IF(N786="snížená",J786,0)</f>
        <v>0</v>
      </c>
      <c r="BG786" s="272">
        <f>IF(N786="zákl. přenesená",J786,0)</f>
        <v>0</v>
      </c>
      <c r="BH786" s="272">
        <f>IF(N786="sníž. přenesená",J786,0)</f>
        <v>0</v>
      </c>
      <c r="BI786" s="272">
        <f>IF(N786="nulová",J786,0)</f>
        <v>0</v>
      </c>
      <c r="BJ786" s="18" t="s">
        <v>86</v>
      </c>
      <c r="BK786" s="272">
        <f>ROUND(I786*H786,2)</f>
        <v>0</v>
      </c>
      <c r="BL786" s="18" t="s">
        <v>267</v>
      </c>
      <c r="BM786" s="271" t="s">
        <v>989</v>
      </c>
    </row>
    <row r="787" s="13" customFormat="1">
      <c r="A787" s="13"/>
      <c r="B787" s="273"/>
      <c r="C787" s="274"/>
      <c r="D787" s="275" t="s">
        <v>176</v>
      </c>
      <c r="E787" s="276" t="s">
        <v>1</v>
      </c>
      <c r="F787" s="277" t="s">
        <v>990</v>
      </c>
      <c r="G787" s="274"/>
      <c r="H787" s="278">
        <v>14.5</v>
      </c>
      <c r="I787" s="279"/>
      <c r="J787" s="274"/>
      <c r="K787" s="274"/>
      <c r="L787" s="280"/>
      <c r="M787" s="281"/>
      <c r="N787" s="282"/>
      <c r="O787" s="282"/>
      <c r="P787" s="282"/>
      <c r="Q787" s="282"/>
      <c r="R787" s="282"/>
      <c r="S787" s="282"/>
      <c r="T787" s="28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84" t="s">
        <v>176</v>
      </c>
      <c r="AU787" s="284" t="s">
        <v>88</v>
      </c>
      <c r="AV787" s="13" t="s">
        <v>88</v>
      </c>
      <c r="AW787" s="13" t="s">
        <v>34</v>
      </c>
      <c r="AX787" s="13" t="s">
        <v>78</v>
      </c>
      <c r="AY787" s="284" t="s">
        <v>168</v>
      </c>
    </row>
    <row r="788" s="13" customFormat="1">
      <c r="A788" s="13"/>
      <c r="B788" s="273"/>
      <c r="C788" s="274"/>
      <c r="D788" s="275" t="s">
        <v>176</v>
      </c>
      <c r="E788" s="276" t="s">
        <v>1</v>
      </c>
      <c r="F788" s="277" t="s">
        <v>991</v>
      </c>
      <c r="G788" s="274"/>
      <c r="H788" s="278">
        <v>35.200000000000003</v>
      </c>
      <c r="I788" s="279"/>
      <c r="J788" s="274"/>
      <c r="K788" s="274"/>
      <c r="L788" s="280"/>
      <c r="M788" s="281"/>
      <c r="N788" s="282"/>
      <c r="O788" s="282"/>
      <c r="P788" s="282"/>
      <c r="Q788" s="282"/>
      <c r="R788" s="282"/>
      <c r="S788" s="282"/>
      <c r="T788" s="28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84" t="s">
        <v>176</v>
      </c>
      <c r="AU788" s="284" t="s">
        <v>88</v>
      </c>
      <c r="AV788" s="13" t="s">
        <v>88</v>
      </c>
      <c r="AW788" s="13" t="s">
        <v>34</v>
      </c>
      <c r="AX788" s="13" t="s">
        <v>78</v>
      </c>
      <c r="AY788" s="284" t="s">
        <v>168</v>
      </c>
    </row>
    <row r="789" s="13" customFormat="1">
      <c r="A789" s="13"/>
      <c r="B789" s="273"/>
      <c r="C789" s="274"/>
      <c r="D789" s="275" t="s">
        <v>176</v>
      </c>
      <c r="E789" s="276" t="s">
        <v>1</v>
      </c>
      <c r="F789" s="277" t="s">
        <v>992</v>
      </c>
      <c r="G789" s="274"/>
      <c r="H789" s="278">
        <v>31.399999999999999</v>
      </c>
      <c r="I789" s="279"/>
      <c r="J789" s="274"/>
      <c r="K789" s="274"/>
      <c r="L789" s="280"/>
      <c r="M789" s="281"/>
      <c r="N789" s="282"/>
      <c r="O789" s="282"/>
      <c r="P789" s="282"/>
      <c r="Q789" s="282"/>
      <c r="R789" s="282"/>
      <c r="S789" s="282"/>
      <c r="T789" s="28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84" t="s">
        <v>176</v>
      </c>
      <c r="AU789" s="284" t="s">
        <v>88</v>
      </c>
      <c r="AV789" s="13" t="s">
        <v>88</v>
      </c>
      <c r="AW789" s="13" t="s">
        <v>34</v>
      </c>
      <c r="AX789" s="13" t="s">
        <v>78</v>
      </c>
      <c r="AY789" s="284" t="s">
        <v>168</v>
      </c>
    </row>
    <row r="790" s="15" customFormat="1">
      <c r="A790" s="15"/>
      <c r="B790" s="296"/>
      <c r="C790" s="297"/>
      <c r="D790" s="275" t="s">
        <v>176</v>
      </c>
      <c r="E790" s="298" t="s">
        <v>1</v>
      </c>
      <c r="F790" s="299" t="s">
        <v>993</v>
      </c>
      <c r="G790" s="297"/>
      <c r="H790" s="298" t="s">
        <v>1</v>
      </c>
      <c r="I790" s="300"/>
      <c r="J790" s="297"/>
      <c r="K790" s="297"/>
      <c r="L790" s="301"/>
      <c r="M790" s="302"/>
      <c r="N790" s="303"/>
      <c r="O790" s="303"/>
      <c r="P790" s="303"/>
      <c r="Q790" s="303"/>
      <c r="R790" s="303"/>
      <c r="S790" s="303"/>
      <c r="T790" s="304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305" t="s">
        <v>176</v>
      </c>
      <c r="AU790" s="305" t="s">
        <v>88</v>
      </c>
      <c r="AV790" s="15" t="s">
        <v>86</v>
      </c>
      <c r="AW790" s="15" t="s">
        <v>34</v>
      </c>
      <c r="AX790" s="15" t="s">
        <v>78</v>
      </c>
      <c r="AY790" s="305" t="s">
        <v>168</v>
      </c>
    </row>
    <row r="791" s="15" customFormat="1">
      <c r="A791" s="15"/>
      <c r="B791" s="296"/>
      <c r="C791" s="297"/>
      <c r="D791" s="275" t="s">
        <v>176</v>
      </c>
      <c r="E791" s="298" t="s">
        <v>1</v>
      </c>
      <c r="F791" s="299" t="s">
        <v>994</v>
      </c>
      <c r="G791" s="297"/>
      <c r="H791" s="298" t="s">
        <v>1</v>
      </c>
      <c r="I791" s="300"/>
      <c r="J791" s="297"/>
      <c r="K791" s="297"/>
      <c r="L791" s="301"/>
      <c r="M791" s="302"/>
      <c r="N791" s="303"/>
      <c r="O791" s="303"/>
      <c r="P791" s="303"/>
      <c r="Q791" s="303"/>
      <c r="R791" s="303"/>
      <c r="S791" s="303"/>
      <c r="T791" s="30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305" t="s">
        <v>176</v>
      </c>
      <c r="AU791" s="305" t="s">
        <v>88</v>
      </c>
      <c r="AV791" s="15" t="s">
        <v>86</v>
      </c>
      <c r="AW791" s="15" t="s">
        <v>34</v>
      </c>
      <c r="AX791" s="15" t="s">
        <v>78</v>
      </c>
      <c r="AY791" s="305" t="s">
        <v>168</v>
      </c>
    </row>
    <row r="792" s="13" customFormat="1">
      <c r="A792" s="13"/>
      <c r="B792" s="273"/>
      <c r="C792" s="274"/>
      <c r="D792" s="275" t="s">
        <v>176</v>
      </c>
      <c r="E792" s="276" t="s">
        <v>1</v>
      </c>
      <c r="F792" s="277" t="s">
        <v>995</v>
      </c>
      <c r="G792" s="274"/>
      <c r="H792" s="278">
        <v>2.7799999999999998</v>
      </c>
      <c r="I792" s="279"/>
      <c r="J792" s="274"/>
      <c r="K792" s="274"/>
      <c r="L792" s="280"/>
      <c r="M792" s="281"/>
      <c r="N792" s="282"/>
      <c r="O792" s="282"/>
      <c r="P792" s="282"/>
      <c r="Q792" s="282"/>
      <c r="R792" s="282"/>
      <c r="S792" s="282"/>
      <c r="T792" s="28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84" t="s">
        <v>176</v>
      </c>
      <c r="AU792" s="284" t="s">
        <v>88</v>
      </c>
      <c r="AV792" s="13" t="s">
        <v>88</v>
      </c>
      <c r="AW792" s="13" t="s">
        <v>34</v>
      </c>
      <c r="AX792" s="13" t="s">
        <v>78</v>
      </c>
      <c r="AY792" s="284" t="s">
        <v>168</v>
      </c>
    </row>
    <row r="793" s="15" customFormat="1">
      <c r="A793" s="15"/>
      <c r="B793" s="296"/>
      <c r="C793" s="297"/>
      <c r="D793" s="275" t="s">
        <v>176</v>
      </c>
      <c r="E793" s="298" t="s">
        <v>1</v>
      </c>
      <c r="F793" s="299" t="s">
        <v>996</v>
      </c>
      <c r="G793" s="297"/>
      <c r="H793" s="298" t="s">
        <v>1</v>
      </c>
      <c r="I793" s="300"/>
      <c r="J793" s="297"/>
      <c r="K793" s="297"/>
      <c r="L793" s="301"/>
      <c r="M793" s="302"/>
      <c r="N793" s="303"/>
      <c r="O793" s="303"/>
      <c r="P793" s="303"/>
      <c r="Q793" s="303"/>
      <c r="R793" s="303"/>
      <c r="S793" s="303"/>
      <c r="T793" s="304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305" t="s">
        <v>176</v>
      </c>
      <c r="AU793" s="305" t="s">
        <v>88</v>
      </c>
      <c r="AV793" s="15" t="s">
        <v>86</v>
      </c>
      <c r="AW793" s="15" t="s">
        <v>34</v>
      </c>
      <c r="AX793" s="15" t="s">
        <v>78</v>
      </c>
      <c r="AY793" s="305" t="s">
        <v>168</v>
      </c>
    </row>
    <row r="794" s="15" customFormat="1">
      <c r="A794" s="15"/>
      <c r="B794" s="296"/>
      <c r="C794" s="297"/>
      <c r="D794" s="275" t="s">
        <v>176</v>
      </c>
      <c r="E794" s="298" t="s">
        <v>1</v>
      </c>
      <c r="F794" s="299" t="s">
        <v>997</v>
      </c>
      <c r="G794" s="297"/>
      <c r="H794" s="298" t="s">
        <v>1</v>
      </c>
      <c r="I794" s="300"/>
      <c r="J794" s="297"/>
      <c r="K794" s="297"/>
      <c r="L794" s="301"/>
      <c r="M794" s="302"/>
      <c r="N794" s="303"/>
      <c r="O794" s="303"/>
      <c r="P794" s="303"/>
      <c r="Q794" s="303"/>
      <c r="R794" s="303"/>
      <c r="S794" s="303"/>
      <c r="T794" s="30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305" t="s">
        <v>176</v>
      </c>
      <c r="AU794" s="305" t="s">
        <v>88</v>
      </c>
      <c r="AV794" s="15" t="s">
        <v>86</v>
      </c>
      <c r="AW794" s="15" t="s">
        <v>34</v>
      </c>
      <c r="AX794" s="15" t="s">
        <v>78</v>
      </c>
      <c r="AY794" s="305" t="s">
        <v>168</v>
      </c>
    </row>
    <row r="795" s="15" customFormat="1">
      <c r="A795" s="15"/>
      <c r="B795" s="296"/>
      <c r="C795" s="297"/>
      <c r="D795" s="275" t="s">
        <v>176</v>
      </c>
      <c r="E795" s="298" t="s">
        <v>1</v>
      </c>
      <c r="F795" s="299" t="s">
        <v>998</v>
      </c>
      <c r="G795" s="297"/>
      <c r="H795" s="298" t="s">
        <v>1</v>
      </c>
      <c r="I795" s="300"/>
      <c r="J795" s="297"/>
      <c r="K795" s="297"/>
      <c r="L795" s="301"/>
      <c r="M795" s="302"/>
      <c r="N795" s="303"/>
      <c r="O795" s="303"/>
      <c r="P795" s="303"/>
      <c r="Q795" s="303"/>
      <c r="R795" s="303"/>
      <c r="S795" s="303"/>
      <c r="T795" s="30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305" t="s">
        <v>176</v>
      </c>
      <c r="AU795" s="305" t="s">
        <v>88</v>
      </c>
      <c r="AV795" s="15" t="s">
        <v>86</v>
      </c>
      <c r="AW795" s="15" t="s">
        <v>34</v>
      </c>
      <c r="AX795" s="15" t="s">
        <v>78</v>
      </c>
      <c r="AY795" s="305" t="s">
        <v>168</v>
      </c>
    </row>
    <row r="796" s="14" customFormat="1">
      <c r="A796" s="14"/>
      <c r="B796" s="285"/>
      <c r="C796" s="286"/>
      <c r="D796" s="275" t="s">
        <v>176</v>
      </c>
      <c r="E796" s="287" t="s">
        <v>1</v>
      </c>
      <c r="F796" s="288" t="s">
        <v>178</v>
      </c>
      <c r="G796" s="286"/>
      <c r="H796" s="289">
        <v>83.879999999999995</v>
      </c>
      <c r="I796" s="290"/>
      <c r="J796" s="286"/>
      <c r="K796" s="286"/>
      <c r="L796" s="291"/>
      <c r="M796" s="292"/>
      <c r="N796" s="293"/>
      <c r="O796" s="293"/>
      <c r="P796" s="293"/>
      <c r="Q796" s="293"/>
      <c r="R796" s="293"/>
      <c r="S796" s="293"/>
      <c r="T796" s="29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95" t="s">
        <v>176</v>
      </c>
      <c r="AU796" s="295" t="s">
        <v>88</v>
      </c>
      <c r="AV796" s="14" t="s">
        <v>174</v>
      </c>
      <c r="AW796" s="14" t="s">
        <v>34</v>
      </c>
      <c r="AX796" s="14" t="s">
        <v>86</v>
      </c>
      <c r="AY796" s="295" t="s">
        <v>168</v>
      </c>
    </row>
    <row r="797" s="2" customFormat="1" ht="21.75" customHeight="1">
      <c r="A797" s="39"/>
      <c r="B797" s="40"/>
      <c r="C797" s="259" t="s">
        <v>999</v>
      </c>
      <c r="D797" s="259" t="s">
        <v>170</v>
      </c>
      <c r="E797" s="260" t="s">
        <v>1000</v>
      </c>
      <c r="F797" s="261" t="s">
        <v>1001</v>
      </c>
      <c r="G797" s="262" t="s">
        <v>210</v>
      </c>
      <c r="H797" s="263">
        <v>151</v>
      </c>
      <c r="I797" s="264"/>
      <c r="J797" s="265">
        <f>ROUND(I797*H797,2)</f>
        <v>0</v>
      </c>
      <c r="K797" s="266"/>
      <c r="L797" s="45"/>
      <c r="M797" s="267" t="s">
        <v>1</v>
      </c>
      <c r="N797" s="268" t="s">
        <v>43</v>
      </c>
      <c r="O797" s="92"/>
      <c r="P797" s="269">
        <f>O797*H797</f>
        <v>0</v>
      </c>
      <c r="Q797" s="269">
        <v>0.025149999999999999</v>
      </c>
      <c r="R797" s="269">
        <f>Q797*H797</f>
        <v>3.79765</v>
      </c>
      <c r="S797" s="269">
        <v>0</v>
      </c>
      <c r="T797" s="27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71" t="s">
        <v>267</v>
      </c>
      <c r="AT797" s="271" t="s">
        <v>170</v>
      </c>
      <c r="AU797" s="271" t="s">
        <v>88</v>
      </c>
      <c r="AY797" s="18" t="s">
        <v>168</v>
      </c>
      <c r="BE797" s="272">
        <f>IF(N797="základní",J797,0)</f>
        <v>0</v>
      </c>
      <c r="BF797" s="272">
        <f>IF(N797="snížená",J797,0)</f>
        <v>0</v>
      </c>
      <c r="BG797" s="272">
        <f>IF(N797="zákl. přenesená",J797,0)</f>
        <v>0</v>
      </c>
      <c r="BH797" s="272">
        <f>IF(N797="sníž. přenesená",J797,0)</f>
        <v>0</v>
      </c>
      <c r="BI797" s="272">
        <f>IF(N797="nulová",J797,0)</f>
        <v>0</v>
      </c>
      <c r="BJ797" s="18" t="s">
        <v>86</v>
      </c>
      <c r="BK797" s="272">
        <f>ROUND(I797*H797,2)</f>
        <v>0</v>
      </c>
      <c r="BL797" s="18" t="s">
        <v>267</v>
      </c>
      <c r="BM797" s="271" t="s">
        <v>1002</v>
      </c>
    </row>
    <row r="798" s="15" customFormat="1">
      <c r="A798" s="15"/>
      <c r="B798" s="296"/>
      <c r="C798" s="297"/>
      <c r="D798" s="275" t="s">
        <v>176</v>
      </c>
      <c r="E798" s="298" t="s">
        <v>1</v>
      </c>
      <c r="F798" s="299" t="s">
        <v>1003</v>
      </c>
      <c r="G798" s="297"/>
      <c r="H798" s="298" t="s">
        <v>1</v>
      </c>
      <c r="I798" s="300"/>
      <c r="J798" s="297"/>
      <c r="K798" s="297"/>
      <c r="L798" s="301"/>
      <c r="M798" s="302"/>
      <c r="N798" s="303"/>
      <c r="O798" s="303"/>
      <c r="P798" s="303"/>
      <c r="Q798" s="303"/>
      <c r="R798" s="303"/>
      <c r="S798" s="303"/>
      <c r="T798" s="30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305" t="s">
        <v>176</v>
      </c>
      <c r="AU798" s="305" t="s">
        <v>88</v>
      </c>
      <c r="AV798" s="15" t="s">
        <v>86</v>
      </c>
      <c r="AW798" s="15" t="s">
        <v>34</v>
      </c>
      <c r="AX798" s="15" t="s">
        <v>78</v>
      </c>
      <c r="AY798" s="305" t="s">
        <v>168</v>
      </c>
    </row>
    <row r="799" s="15" customFormat="1">
      <c r="A799" s="15"/>
      <c r="B799" s="296"/>
      <c r="C799" s="297"/>
      <c r="D799" s="275" t="s">
        <v>176</v>
      </c>
      <c r="E799" s="298" t="s">
        <v>1</v>
      </c>
      <c r="F799" s="299" t="s">
        <v>1004</v>
      </c>
      <c r="G799" s="297"/>
      <c r="H799" s="298" t="s">
        <v>1</v>
      </c>
      <c r="I799" s="300"/>
      <c r="J799" s="297"/>
      <c r="K799" s="297"/>
      <c r="L799" s="301"/>
      <c r="M799" s="302"/>
      <c r="N799" s="303"/>
      <c r="O799" s="303"/>
      <c r="P799" s="303"/>
      <c r="Q799" s="303"/>
      <c r="R799" s="303"/>
      <c r="S799" s="303"/>
      <c r="T799" s="304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305" t="s">
        <v>176</v>
      </c>
      <c r="AU799" s="305" t="s">
        <v>88</v>
      </c>
      <c r="AV799" s="15" t="s">
        <v>86</v>
      </c>
      <c r="AW799" s="15" t="s">
        <v>34</v>
      </c>
      <c r="AX799" s="15" t="s">
        <v>78</v>
      </c>
      <c r="AY799" s="305" t="s">
        <v>168</v>
      </c>
    </row>
    <row r="800" s="15" customFormat="1">
      <c r="A800" s="15"/>
      <c r="B800" s="296"/>
      <c r="C800" s="297"/>
      <c r="D800" s="275" t="s">
        <v>176</v>
      </c>
      <c r="E800" s="298" t="s">
        <v>1</v>
      </c>
      <c r="F800" s="299" t="s">
        <v>1005</v>
      </c>
      <c r="G800" s="297"/>
      <c r="H800" s="298" t="s">
        <v>1</v>
      </c>
      <c r="I800" s="300"/>
      <c r="J800" s="297"/>
      <c r="K800" s="297"/>
      <c r="L800" s="301"/>
      <c r="M800" s="302"/>
      <c r="N800" s="303"/>
      <c r="O800" s="303"/>
      <c r="P800" s="303"/>
      <c r="Q800" s="303"/>
      <c r="R800" s="303"/>
      <c r="S800" s="303"/>
      <c r="T800" s="304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305" t="s">
        <v>176</v>
      </c>
      <c r="AU800" s="305" t="s">
        <v>88</v>
      </c>
      <c r="AV800" s="15" t="s">
        <v>86</v>
      </c>
      <c r="AW800" s="15" t="s">
        <v>34</v>
      </c>
      <c r="AX800" s="15" t="s">
        <v>78</v>
      </c>
      <c r="AY800" s="305" t="s">
        <v>168</v>
      </c>
    </row>
    <row r="801" s="13" customFormat="1">
      <c r="A801" s="13"/>
      <c r="B801" s="273"/>
      <c r="C801" s="274"/>
      <c r="D801" s="275" t="s">
        <v>176</v>
      </c>
      <c r="E801" s="276" t="s">
        <v>1</v>
      </c>
      <c r="F801" s="277" t="s">
        <v>1006</v>
      </c>
      <c r="G801" s="274"/>
      <c r="H801" s="278">
        <v>151</v>
      </c>
      <c r="I801" s="279"/>
      <c r="J801" s="274"/>
      <c r="K801" s="274"/>
      <c r="L801" s="280"/>
      <c r="M801" s="281"/>
      <c r="N801" s="282"/>
      <c r="O801" s="282"/>
      <c r="P801" s="282"/>
      <c r="Q801" s="282"/>
      <c r="R801" s="282"/>
      <c r="S801" s="282"/>
      <c r="T801" s="28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84" t="s">
        <v>176</v>
      </c>
      <c r="AU801" s="284" t="s">
        <v>88</v>
      </c>
      <c r="AV801" s="13" t="s">
        <v>88</v>
      </c>
      <c r="AW801" s="13" t="s">
        <v>34</v>
      </c>
      <c r="AX801" s="13" t="s">
        <v>78</v>
      </c>
      <c r="AY801" s="284" t="s">
        <v>168</v>
      </c>
    </row>
    <row r="802" s="15" customFormat="1">
      <c r="A802" s="15"/>
      <c r="B802" s="296"/>
      <c r="C802" s="297"/>
      <c r="D802" s="275" t="s">
        <v>176</v>
      </c>
      <c r="E802" s="298" t="s">
        <v>1</v>
      </c>
      <c r="F802" s="299" t="s">
        <v>994</v>
      </c>
      <c r="G802" s="297"/>
      <c r="H802" s="298" t="s">
        <v>1</v>
      </c>
      <c r="I802" s="300"/>
      <c r="J802" s="297"/>
      <c r="K802" s="297"/>
      <c r="L802" s="301"/>
      <c r="M802" s="302"/>
      <c r="N802" s="303"/>
      <c r="O802" s="303"/>
      <c r="P802" s="303"/>
      <c r="Q802" s="303"/>
      <c r="R802" s="303"/>
      <c r="S802" s="303"/>
      <c r="T802" s="304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305" t="s">
        <v>176</v>
      </c>
      <c r="AU802" s="305" t="s">
        <v>88</v>
      </c>
      <c r="AV802" s="15" t="s">
        <v>86</v>
      </c>
      <c r="AW802" s="15" t="s">
        <v>34</v>
      </c>
      <c r="AX802" s="15" t="s">
        <v>78</v>
      </c>
      <c r="AY802" s="305" t="s">
        <v>168</v>
      </c>
    </row>
    <row r="803" s="15" customFormat="1">
      <c r="A803" s="15"/>
      <c r="B803" s="296"/>
      <c r="C803" s="297"/>
      <c r="D803" s="275" t="s">
        <v>176</v>
      </c>
      <c r="E803" s="298" t="s">
        <v>1</v>
      </c>
      <c r="F803" s="299" t="s">
        <v>1007</v>
      </c>
      <c r="G803" s="297"/>
      <c r="H803" s="298" t="s">
        <v>1</v>
      </c>
      <c r="I803" s="300"/>
      <c r="J803" s="297"/>
      <c r="K803" s="297"/>
      <c r="L803" s="301"/>
      <c r="M803" s="302"/>
      <c r="N803" s="303"/>
      <c r="O803" s="303"/>
      <c r="P803" s="303"/>
      <c r="Q803" s="303"/>
      <c r="R803" s="303"/>
      <c r="S803" s="303"/>
      <c r="T803" s="30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305" t="s">
        <v>176</v>
      </c>
      <c r="AU803" s="305" t="s">
        <v>88</v>
      </c>
      <c r="AV803" s="15" t="s">
        <v>86</v>
      </c>
      <c r="AW803" s="15" t="s">
        <v>34</v>
      </c>
      <c r="AX803" s="15" t="s">
        <v>78</v>
      </c>
      <c r="AY803" s="305" t="s">
        <v>168</v>
      </c>
    </row>
    <row r="804" s="15" customFormat="1">
      <c r="A804" s="15"/>
      <c r="B804" s="296"/>
      <c r="C804" s="297"/>
      <c r="D804" s="275" t="s">
        <v>176</v>
      </c>
      <c r="E804" s="298" t="s">
        <v>1</v>
      </c>
      <c r="F804" s="299" t="s">
        <v>996</v>
      </c>
      <c r="G804" s="297"/>
      <c r="H804" s="298" t="s">
        <v>1</v>
      </c>
      <c r="I804" s="300"/>
      <c r="J804" s="297"/>
      <c r="K804" s="297"/>
      <c r="L804" s="301"/>
      <c r="M804" s="302"/>
      <c r="N804" s="303"/>
      <c r="O804" s="303"/>
      <c r="P804" s="303"/>
      <c r="Q804" s="303"/>
      <c r="R804" s="303"/>
      <c r="S804" s="303"/>
      <c r="T804" s="304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305" t="s">
        <v>176</v>
      </c>
      <c r="AU804" s="305" t="s">
        <v>88</v>
      </c>
      <c r="AV804" s="15" t="s">
        <v>86</v>
      </c>
      <c r="AW804" s="15" t="s">
        <v>34</v>
      </c>
      <c r="AX804" s="15" t="s">
        <v>78</v>
      </c>
      <c r="AY804" s="305" t="s">
        <v>168</v>
      </c>
    </row>
    <row r="805" s="15" customFormat="1">
      <c r="A805" s="15"/>
      <c r="B805" s="296"/>
      <c r="C805" s="297"/>
      <c r="D805" s="275" t="s">
        <v>176</v>
      </c>
      <c r="E805" s="298" t="s">
        <v>1</v>
      </c>
      <c r="F805" s="299" t="s">
        <v>997</v>
      </c>
      <c r="G805" s="297"/>
      <c r="H805" s="298" t="s">
        <v>1</v>
      </c>
      <c r="I805" s="300"/>
      <c r="J805" s="297"/>
      <c r="K805" s="297"/>
      <c r="L805" s="301"/>
      <c r="M805" s="302"/>
      <c r="N805" s="303"/>
      <c r="O805" s="303"/>
      <c r="P805" s="303"/>
      <c r="Q805" s="303"/>
      <c r="R805" s="303"/>
      <c r="S805" s="303"/>
      <c r="T805" s="30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305" t="s">
        <v>176</v>
      </c>
      <c r="AU805" s="305" t="s">
        <v>88</v>
      </c>
      <c r="AV805" s="15" t="s">
        <v>86</v>
      </c>
      <c r="AW805" s="15" t="s">
        <v>34</v>
      </c>
      <c r="AX805" s="15" t="s">
        <v>78</v>
      </c>
      <c r="AY805" s="305" t="s">
        <v>168</v>
      </c>
    </row>
    <row r="806" s="15" customFormat="1">
      <c r="A806" s="15"/>
      <c r="B806" s="296"/>
      <c r="C806" s="297"/>
      <c r="D806" s="275" t="s">
        <v>176</v>
      </c>
      <c r="E806" s="298" t="s">
        <v>1</v>
      </c>
      <c r="F806" s="299" t="s">
        <v>998</v>
      </c>
      <c r="G806" s="297"/>
      <c r="H806" s="298" t="s">
        <v>1</v>
      </c>
      <c r="I806" s="300"/>
      <c r="J806" s="297"/>
      <c r="K806" s="297"/>
      <c r="L806" s="301"/>
      <c r="M806" s="302"/>
      <c r="N806" s="303"/>
      <c r="O806" s="303"/>
      <c r="P806" s="303"/>
      <c r="Q806" s="303"/>
      <c r="R806" s="303"/>
      <c r="S806" s="303"/>
      <c r="T806" s="30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305" t="s">
        <v>176</v>
      </c>
      <c r="AU806" s="305" t="s">
        <v>88</v>
      </c>
      <c r="AV806" s="15" t="s">
        <v>86</v>
      </c>
      <c r="AW806" s="15" t="s">
        <v>34</v>
      </c>
      <c r="AX806" s="15" t="s">
        <v>78</v>
      </c>
      <c r="AY806" s="305" t="s">
        <v>168</v>
      </c>
    </row>
    <row r="807" s="14" customFormat="1">
      <c r="A807" s="14"/>
      <c r="B807" s="285"/>
      <c r="C807" s="286"/>
      <c r="D807" s="275" t="s">
        <v>176</v>
      </c>
      <c r="E807" s="287" t="s">
        <v>1</v>
      </c>
      <c r="F807" s="288" t="s">
        <v>178</v>
      </c>
      <c r="G807" s="286"/>
      <c r="H807" s="289">
        <v>151</v>
      </c>
      <c r="I807" s="290"/>
      <c r="J807" s="286"/>
      <c r="K807" s="286"/>
      <c r="L807" s="291"/>
      <c r="M807" s="292"/>
      <c r="N807" s="293"/>
      <c r="O807" s="293"/>
      <c r="P807" s="293"/>
      <c r="Q807" s="293"/>
      <c r="R807" s="293"/>
      <c r="S807" s="293"/>
      <c r="T807" s="29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95" t="s">
        <v>176</v>
      </c>
      <c r="AU807" s="295" t="s">
        <v>88</v>
      </c>
      <c r="AV807" s="14" t="s">
        <v>174</v>
      </c>
      <c r="AW807" s="14" t="s">
        <v>34</v>
      </c>
      <c r="AX807" s="14" t="s">
        <v>86</v>
      </c>
      <c r="AY807" s="295" t="s">
        <v>168</v>
      </c>
    </row>
    <row r="808" s="2" customFormat="1" ht="21.75" customHeight="1">
      <c r="A808" s="39"/>
      <c r="B808" s="40"/>
      <c r="C808" s="259" t="s">
        <v>1008</v>
      </c>
      <c r="D808" s="259" t="s">
        <v>170</v>
      </c>
      <c r="E808" s="260" t="s">
        <v>1009</v>
      </c>
      <c r="F808" s="261" t="s">
        <v>1010</v>
      </c>
      <c r="G808" s="262" t="s">
        <v>210</v>
      </c>
      <c r="H808" s="263">
        <v>61.600000000000001</v>
      </c>
      <c r="I808" s="264"/>
      <c r="J808" s="265">
        <f>ROUND(I808*H808,2)</f>
        <v>0</v>
      </c>
      <c r="K808" s="266"/>
      <c r="L808" s="45"/>
      <c r="M808" s="267" t="s">
        <v>1</v>
      </c>
      <c r="N808" s="268" t="s">
        <v>43</v>
      </c>
      <c r="O808" s="92"/>
      <c r="P808" s="269">
        <f>O808*H808</f>
        <v>0</v>
      </c>
      <c r="Q808" s="269">
        <v>0.025149999999999999</v>
      </c>
      <c r="R808" s="269">
        <f>Q808*H808</f>
        <v>1.54924</v>
      </c>
      <c r="S808" s="269">
        <v>0</v>
      </c>
      <c r="T808" s="27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71" t="s">
        <v>267</v>
      </c>
      <c r="AT808" s="271" t="s">
        <v>170</v>
      </c>
      <c r="AU808" s="271" t="s">
        <v>88</v>
      </c>
      <c r="AY808" s="18" t="s">
        <v>168</v>
      </c>
      <c r="BE808" s="272">
        <f>IF(N808="základní",J808,0)</f>
        <v>0</v>
      </c>
      <c r="BF808" s="272">
        <f>IF(N808="snížená",J808,0)</f>
        <v>0</v>
      </c>
      <c r="BG808" s="272">
        <f>IF(N808="zákl. přenesená",J808,0)</f>
        <v>0</v>
      </c>
      <c r="BH808" s="272">
        <f>IF(N808="sníž. přenesená",J808,0)</f>
        <v>0</v>
      </c>
      <c r="BI808" s="272">
        <f>IF(N808="nulová",J808,0)</f>
        <v>0</v>
      </c>
      <c r="BJ808" s="18" t="s">
        <v>86</v>
      </c>
      <c r="BK808" s="272">
        <f>ROUND(I808*H808,2)</f>
        <v>0</v>
      </c>
      <c r="BL808" s="18" t="s">
        <v>267</v>
      </c>
      <c r="BM808" s="271" t="s">
        <v>1011</v>
      </c>
    </row>
    <row r="809" s="15" customFormat="1">
      <c r="A809" s="15"/>
      <c r="B809" s="296"/>
      <c r="C809" s="297"/>
      <c r="D809" s="275" t="s">
        <v>176</v>
      </c>
      <c r="E809" s="298" t="s">
        <v>1</v>
      </c>
      <c r="F809" s="299" t="s">
        <v>1003</v>
      </c>
      <c r="G809" s="297"/>
      <c r="H809" s="298" t="s">
        <v>1</v>
      </c>
      <c r="I809" s="300"/>
      <c r="J809" s="297"/>
      <c r="K809" s="297"/>
      <c r="L809" s="301"/>
      <c r="M809" s="302"/>
      <c r="N809" s="303"/>
      <c r="O809" s="303"/>
      <c r="P809" s="303"/>
      <c r="Q809" s="303"/>
      <c r="R809" s="303"/>
      <c r="S809" s="303"/>
      <c r="T809" s="304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305" t="s">
        <v>176</v>
      </c>
      <c r="AU809" s="305" t="s">
        <v>88</v>
      </c>
      <c r="AV809" s="15" t="s">
        <v>86</v>
      </c>
      <c r="AW809" s="15" t="s">
        <v>34</v>
      </c>
      <c r="AX809" s="15" t="s">
        <v>78</v>
      </c>
      <c r="AY809" s="305" t="s">
        <v>168</v>
      </c>
    </row>
    <row r="810" s="15" customFormat="1">
      <c r="A810" s="15"/>
      <c r="B810" s="296"/>
      <c r="C810" s="297"/>
      <c r="D810" s="275" t="s">
        <v>176</v>
      </c>
      <c r="E810" s="298" t="s">
        <v>1</v>
      </c>
      <c r="F810" s="299" t="s">
        <v>1004</v>
      </c>
      <c r="G810" s="297"/>
      <c r="H810" s="298" t="s">
        <v>1</v>
      </c>
      <c r="I810" s="300"/>
      <c r="J810" s="297"/>
      <c r="K810" s="297"/>
      <c r="L810" s="301"/>
      <c r="M810" s="302"/>
      <c r="N810" s="303"/>
      <c r="O810" s="303"/>
      <c r="P810" s="303"/>
      <c r="Q810" s="303"/>
      <c r="R810" s="303"/>
      <c r="S810" s="303"/>
      <c r="T810" s="30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305" t="s">
        <v>176</v>
      </c>
      <c r="AU810" s="305" t="s">
        <v>88</v>
      </c>
      <c r="AV810" s="15" t="s">
        <v>86</v>
      </c>
      <c r="AW810" s="15" t="s">
        <v>34</v>
      </c>
      <c r="AX810" s="15" t="s">
        <v>78</v>
      </c>
      <c r="AY810" s="305" t="s">
        <v>168</v>
      </c>
    </row>
    <row r="811" s="15" customFormat="1">
      <c r="A811" s="15"/>
      <c r="B811" s="296"/>
      <c r="C811" s="297"/>
      <c r="D811" s="275" t="s">
        <v>176</v>
      </c>
      <c r="E811" s="298" t="s">
        <v>1</v>
      </c>
      <c r="F811" s="299" t="s">
        <v>1005</v>
      </c>
      <c r="G811" s="297"/>
      <c r="H811" s="298" t="s">
        <v>1</v>
      </c>
      <c r="I811" s="300"/>
      <c r="J811" s="297"/>
      <c r="K811" s="297"/>
      <c r="L811" s="301"/>
      <c r="M811" s="302"/>
      <c r="N811" s="303"/>
      <c r="O811" s="303"/>
      <c r="P811" s="303"/>
      <c r="Q811" s="303"/>
      <c r="R811" s="303"/>
      <c r="S811" s="303"/>
      <c r="T811" s="304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305" t="s">
        <v>176</v>
      </c>
      <c r="AU811" s="305" t="s">
        <v>88</v>
      </c>
      <c r="AV811" s="15" t="s">
        <v>86</v>
      </c>
      <c r="AW811" s="15" t="s">
        <v>34</v>
      </c>
      <c r="AX811" s="15" t="s">
        <v>78</v>
      </c>
      <c r="AY811" s="305" t="s">
        <v>168</v>
      </c>
    </row>
    <row r="812" s="15" customFormat="1">
      <c r="A812" s="15"/>
      <c r="B812" s="296"/>
      <c r="C812" s="297"/>
      <c r="D812" s="275" t="s">
        <v>176</v>
      </c>
      <c r="E812" s="298" t="s">
        <v>1</v>
      </c>
      <c r="F812" s="299" t="s">
        <v>993</v>
      </c>
      <c r="G812" s="297"/>
      <c r="H812" s="298" t="s">
        <v>1</v>
      </c>
      <c r="I812" s="300"/>
      <c r="J812" s="297"/>
      <c r="K812" s="297"/>
      <c r="L812" s="301"/>
      <c r="M812" s="302"/>
      <c r="N812" s="303"/>
      <c r="O812" s="303"/>
      <c r="P812" s="303"/>
      <c r="Q812" s="303"/>
      <c r="R812" s="303"/>
      <c r="S812" s="303"/>
      <c r="T812" s="30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305" t="s">
        <v>176</v>
      </c>
      <c r="AU812" s="305" t="s">
        <v>88</v>
      </c>
      <c r="AV812" s="15" t="s">
        <v>86</v>
      </c>
      <c r="AW812" s="15" t="s">
        <v>34</v>
      </c>
      <c r="AX812" s="15" t="s">
        <v>78</v>
      </c>
      <c r="AY812" s="305" t="s">
        <v>168</v>
      </c>
    </row>
    <row r="813" s="13" customFormat="1">
      <c r="A813" s="13"/>
      <c r="B813" s="273"/>
      <c r="C813" s="274"/>
      <c r="D813" s="275" t="s">
        <v>176</v>
      </c>
      <c r="E813" s="276" t="s">
        <v>1</v>
      </c>
      <c r="F813" s="277" t="s">
        <v>1012</v>
      </c>
      <c r="G813" s="274"/>
      <c r="H813" s="278">
        <v>35.299999999999997</v>
      </c>
      <c r="I813" s="279"/>
      <c r="J813" s="274"/>
      <c r="K813" s="274"/>
      <c r="L813" s="280"/>
      <c r="M813" s="281"/>
      <c r="N813" s="282"/>
      <c r="O813" s="282"/>
      <c r="P813" s="282"/>
      <c r="Q813" s="282"/>
      <c r="R813" s="282"/>
      <c r="S813" s="282"/>
      <c r="T813" s="28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84" t="s">
        <v>176</v>
      </c>
      <c r="AU813" s="284" t="s">
        <v>88</v>
      </c>
      <c r="AV813" s="13" t="s">
        <v>88</v>
      </c>
      <c r="AW813" s="13" t="s">
        <v>34</v>
      </c>
      <c r="AX813" s="13" t="s">
        <v>78</v>
      </c>
      <c r="AY813" s="284" t="s">
        <v>168</v>
      </c>
    </row>
    <row r="814" s="15" customFormat="1">
      <c r="A814" s="15"/>
      <c r="B814" s="296"/>
      <c r="C814" s="297"/>
      <c r="D814" s="275" t="s">
        <v>176</v>
      </c>
      <c r="E814" s="298" t="s">
        <v>1</v>
      </c>
      <c r="F814" s="299" t="s">
        <v>1007</v>
      </c>
      <c r="G814" s="297"/>
      <c r="H814" s="298" t="s">
        <v>1</v>
      </c>
      <c r="I814" s="300"/>
      <c r="J814" s="297"/>
      <c r="K814" s="297"/>
      <c r="L814" s="301"/>
      <c r="M814" s="302"/>
      <c r="N814" s="303"/>
      <c r="O814" s="303"/>
      <c r="P814" s="303"/>
      <c r="Q814" s="303"/>
      <c r="R814" s="303"/>
      <c r="S814" s="303"/>
      <c r="T814" s="30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305" t="s">
        <v>176</v>
      </c>
      <c r="AU814" s="305" t="s">
        <v>88</v>
      </c>
      <c r="AV814" s="15" t="s">
        <v>86</v>
      </c>
      <c r="AW814" s="15" t="s">
        <v>34</v>
      </c>
      <c r="AX814" s="15" t="s">
        <v>78</v>
      </c>
      <c r="AY814" s="305" t="s">
        <v>168</v>
      </c>
    </row>
    <row r="815" s="13" customFormat="1">
      <c r="A815" s="13"/>
      <c r="B815" s="273"/>
      <c r="C815" s="274"/>
      <c r="D815" s="275" t="s">
        <v>176</v>
      </c>
      <c r="E815" s="276" t="s">
        <v>1</v>
      </c>
      <c r="F815" s="277" t="s">
        <v>1013</v>
      </c>
      <c r="G815" s="274"/>
      <c r="H815" s="278">
        <v>13.9</v>
      </c>
      <c r="I815" s="279"/>
      <c r="J815" s="274"/>
      <c r="K815" s="274"/>
      <c r="L815" s="280"/>
      <c r="M815" s="281"/>
      <c r="N815" s="282"/>
      <c r="O815" s="282"/>
      <c r="P815" s="282"/>
      <c r="Q815" s="282"/>
      <c r="R815" s="282"/>
      <c r="S815" s="282"/>
      <c r="T815" s="28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84" t="s">
        <v>176</v>
      </c>
      <c r="AU815" s="284" t="s">
        <v>88</v>
      </c>
      <c r="AV815" s="13" t="s">
        <v>88</v>
      </c>
      <c r="AW815" s="13" t="s">
        <v>34</v>
      </c>
      <c r="AX815" s="13" t="s">
        <v>78</v>
      </c>
      <c r="AY815" s="284" t="s">
        <v>168</v>
      </c>
    </row>
    <row r="816" s="13" customFormat="1">
      <c r="A816" s="13"/>
      <c r="B816" s="273"/>
      <c r="C816" s="274"/>
      <c r="D816" s="275" t="s">
        <v>176</v>
      </c>
      <c r="E816" s="276" t="s">
        <v>1</v>
      </c>
      <c r="F816" s="277" t="s">
        <v>1014</v>
      </c>
      <c r="G816" s="274"/>
      <c r="H816" s="278">
        <v>1.3</v>
      </c>
      <c r="I816" s="279"/>
      <c r="J816" s="274"/>
      <c r="K816" s="274"/>
      <c r="L816" s="280"/>
      <c r="M816" s="281"/>
      <c r="N816" s="282"/>
      <c r="O816" s="282"/>
      <c r="P816" s="282"/>
      <c r="Q816" s="282"/>
      <c r="R816" s="282"/>
      <c r="S816" s="282"/>
      <c r="T816" s="28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84" t="s">
        <v>176</v>
      </c>
      <c r="AU816" s="284" t="s">
        <v>88</v>
      </c>
      <c r="AV816" s="13" t="s">
        <v>88</v>
      </c>
      <c r="AW816" s="13" t="s">
        <v>34</v>
      </c>
      <c r="AX816" s="13" t="s">
        <v>78</v>
      </c>
      <c r="AY816" s="284" t="s">
        <v>168</v>
      </c>
    </row>
    <row r="817" s="13" customFormat="1">
      <c r="A817" s="13"/>
      <c r="B817" s="273"/>
      <c r="C817" s="274"/>
      <c r="D817" s="275" t="s">
        <v>176</v>
      </c>
      <c r="E817" s="276" t="s">
        <v>1</v>
      </c>
      <c r="F817" s="277" t="s">
        <v>1015</v>
      </c>
      <c r="G817" s="274"/>
      <c r="H817" s="278">
        <v>11.1</v>
      </c>
      <c r="I817" s="279"/>
      <c r="J817" s="274"/>
      <c r="K817" s="274"/>
      <c r="L817" s="280"/>
      <c r="M817" s="281"/>
      <c r="N817" s="282"/>
      <c r="O817" s="282"/>
      <c r="P817" s="282"/>
      <c r="Q817" s="282"/>
      <c r="R817" s="282"/>
      <c r="S817" s="282"/>
      <c r="T817" s="28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84" t="s">
        <v>176</v>
      </c>
      <c r="AU817" s="284" t="s">
        <v>88</v>
      </c>
      <c r="AV817" s="13" t="s">
        <v>88</v>
      </c>
      <c r="AW817" s="13" t="s">
        <v>34</v>
      </c>
      <c r="AX817" s="13" t="s">
        <v>78</v>
      </c>
      <c r="AY817" s="284" t="s">
        <v>168</v>
      </c>
    </row>
    <row r="818" s="14" customFormat="1">
      <c r="A818" s="14"/>
      <c r="B818" s="285"/>
      <c r="C818" s="286"/>
      <c r="D818" s="275" t="s">
        <v>176</v>
      </c>
      <c r="E818" s="287" t="s">
        <v>1</v>
      </c>
      <c r="F818" s="288" t="s">
        <v>178</v>
      </c>
      <c r="G818" s="286"/>
      <c r="H818" s="289">
        <v>61.599999999999994</v>
      </c>
      <c r="I818" s="290"/>
      <c r="J818" s="286"/>
      <c r="K818" s="286"/>
      <c r="L818" s="291"/>
      <c r="M818" s="292"/>
      <c r="N818" s="293"/>
      <c r="O818" s="293"/>
      <c r="P818" s="293"/>
      <c r="Q818" s="293"/>
      <c r="R818" s="293"/>
      <c r="S818" s="293"/>
      <c r="T818" s="29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95" t="s">
        <v>176</v>
      </c>
      <c r="AU818" s="295" t="s">
        <v>88</v>
      </c>
      <c r="AV818" s="14" t="s">
        <v>174</v>
      </c>
      <c r="AW818" s="14" t="s">
        <v>34</v>
      </c>
      <c r="AX818" s="14" t="s">
        <v>86</v>
      </c>
      <c r="AY818" s="295" t="s">
        <v>168</v>
      </c>
    </row>
    <row r="819" s="2" customFormat="1" ht="21.75" customHeight="1">
      <c r="A819" s="39"/>
      <c r="B819" s="40"/>
      <c r="C819" s="259" t="s">
        <v>1016</v>
      </c>
      <c r="D819" s="259" t="s">
        <v>170</v>
      </c>
      <c r="E819" s="260" t="s">
        <v>1017</v>
      </c>
      <c r="F819" s="261" t="s">
        <v>1018</v>
      </c>
      <c r="G819" s="262" t="s">
        <v>210</v>
      </c>
      <c r="H819" s="263">
        <v>28.09</v>
      </c>
      <c r="I819" s="264"/>
      <c r="J819" s="265">
        <f>ROUND(I819*H819,2)</f>
        <v>0</v>
      </c>
      <c r="K819" s="266"/>
      <c r="L819" s="45"/>
      <c r="M819" s="267" t="s">
        <v>1</v>
      </c>
      <c r="N819" s="268" t="s">
        <v>43</v>
      </c>
      <c r="O819" s="92"/>
      <c r="P819" s="269">
        <f>O819*H819</f>
        <v>0</v>
      </c>
      <c r="Q819" s="269">
        <v>0.013780000000000001</v>
      </c>
      <c r="R819" s="269">
        <f>Q819*H819</f>
        <v>0.38708020000000004</v>
      </c>
      <c r="S819" s="269">
        <v>0</v>
      </c>
      <c r="T819" s="27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71" t="s">
        <v>267</v>
      </c>
      <c r="AT819" s="271" t="s">
        <v>170</v>
      </c>
      <c r="AU819" s="271" t="s">
        <v>88</v>
      </c>
      <c r="AY819" s="18" t="s">
        <v>168</v>
      </c>
      <c r="BE819" s="272">
        <f>IF(N819="základní",J819,0)</f>
        <v>0</v>
      </c>
      <c r="BF819" s="272">
        <f>IF(N819="snížená",J819,0)</f>
        <v>0</v>
      </c>
      <c r="BG819" s="272">
        <f>IF(N819="zákl. přenesená",J819,0)</f>
        <v>0</v>
      </c>
      <c r="BH819" s="272">
        <f>IF(N819="sníž. přenesená",J819,0)</f>
        <v>0</v>
      </c>
      <c r="BI819" s="272">
        <f>IF(N819="nulová",J819,0)</f>
        <v>0</v>
      </c>
      <c r="BJ819" s="18" t="s">
        <v>86</v>
      </c>
      <c r="BK819" s="272">
        <f>ROUND(I819*H819,2)</f>
        <v>0</v>
      </c>
      <c r="BL819" s="18" t="s">
        <v>267</v>
      </c>
      <c r="BM819" s="271" t="s">
        <v>1019</v>
      </c>
    </row>
    <row r="820" s="13" customFormat="1">
      <c r="A820" s="13"/>
      <c r="B820" s="273"/>
      <c r="C820" s="274"/>
      <c r="D820" s="275" t="s">
        <v>176</v>
      </c>
      <c r="E820" s="276" t="s">
        <v>1</v>
      </c>
      <c r="F820" s="277" t="s">
        <v>859</v>
      </c>
      <c r="G820" s="274"/>
      <c r="H820" s="278">
        <v>28.09</v>
      </c>
      <c r="I820" s="279"/>
      <c r="J820" s="274"/>
      <c r="K820" s="274"/>
      <c r="L820" s="280"/>
      <c r="M820" s="281"/>
      <c r="N820" s="282"/>
      <c r="O820" s="282"/>
      <c r="P820" s="282"/>
      <c r="Q820" s="282"/>
      <c r="R820" s="282"/>
      <c r="S820" s="282"/>
      <c r="T820" s="28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84" t="s">
        <v>176</v>
      </c>
      <c r="AU820" s="284" t="s">
        <v>88</v>
      </c>
      <c r="AV820" s="13" t="s">
        <v>88</v>
      </c>
      <c r="AW820" s="13" t="s">
        <v>34</v>
      </c>
      <c r="AX820" s="13" t="s">
        <v>86</v>
      </c>
      <c r="AY820" s="284" t="s">
        <v>168</v>
      </c>
    </row>
    <row r="821" s="2" customFormat="1" ht="16.5" customHeight="1">
      <c r="A821" s="39"/>
      <c r="B821" s="40"/>
      <c r="C821" s="259" t="s">
        <v>1020</v>
      </c>
      <c r="D821" s="259" t="s">
        <v>170</v>
      </c>
      <c r="E821" s="260" t="s">
        <v>1021</v>
      </c>
      <c r="F821" s="261" t="s">
        <v>1022</v>
      </c>
      <c r="G821" s="262" t="s">
        <v>210</v>
      </c>
      <c r="H821" s="263">
        <v>296.48000000000002</v>
      </c>
      <c r="I821" s="264"/>
      <c r="J821" s="265">
        <f>ROUND(I821*H821,2)</f>
        <v>0</v>
      </c>
      <c r="K821" s="266"/>
      <c r="L821" s="45"/>
      <c r="M821" s="267" t="s">
        <v>1</v>
      </c>
      <c r="N821" s="268" t="s">
        <v>43</v>
      </c>
      <c r="O821" s="92"/>
      <c r="P821" s="269">
        <f>O821*H821</f>
        <v>0</v>
      </c>
      <c r="Q821" s="269">
        <v>0</v>
      </c>
      <c r="R821" s="269">
        <f>Q821*H821</f>
        <v>0</v>
      </c>
      <c r="S821" s="269">
        <v>0</v>
      </c>
      <c r="T821" s="27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71" t="s">
        <v>267</v>
      </c>
      <c r="AT821" s="271" t="s">
        <v>170</v>
      </c>
      <c r="AU821" s="271" t="s">
        <v>88</v>
      </c>
      <c r="AY821" s="18" t="s">
        <v>168</v>
      </c>
      <c r="BE821" s="272">
        <f>IF(N821="základní",J821,0)</f>
        <v>0</v>
      </c>
      <c r="BF821" s="272">
        <f>IF(N821="snížená",J821,0)</f>
        <v>0</v>
      </c>
      <c r="BG821" s="272">
        <f>IF(N821="zákl. přenesená",J821,0)</f>
        <v>0</v>
      </c>
      <c r="BH821" s="272">
        <f>IF(N821="sníž. přenesená",J821,0)</f>
        <v>0</v>
      </c>
      <c r="BI821" s="272">
        <f>IF(N821="nulová",J821,0)</f>
        <v>0</v>
      </c>
      <c r="BJ821" s="18" t="s">
        <v>86</v>
      </c>
      <c r="BK821" s="272">
        <f>ROUND(I821*H821,2)</f>
        <v>0</v>
      </c>
      <c r="BL821" s="18" t="s">
        <v>267</v>
      </c>
      <c r="BM821" s="271" t="s">
        <v>1023</v>
      </c>
    </row>
    <row r="822" s="13" customFormat="1">
      <c r="A822" s="13"/>
      <c r="B822" s="273"/>
      <c r="C822" s="274"/>
      <c r="D822" s="275" t="s">
        <v>176</v>
      </c>
      <c r="E822" s="276" t="s">
        <v>1</v>
      </c>
      <c r="F822" s="277" t="s">
        <v>990</v>
      </c>
      <c r="G822" s="274"/>
      <c r="H822" s="278">
        <v>14.5</v>
      </c>
      <c r="I822" s="279"/>
      <c r="J822" s="274"/>
      <c r="K822" s="274"/>
      <c r="L822" s="280"/>
      <c r="M822" s="281"/>
      <c r="N822" s="282"/>
      <c r="O822" s="282"/>
      <c r="P822" s="282"/>
      <c r="Q822" s="282"/>
      <c r="R822" s="282"/>
      <c r="S822" s="282"/>
      <c r="T822" s="28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84" t="s">
        <v>176</v>
      </c>
      <c r="AU822" s="284" t="s">
        <v>88</v>
      </c>
      <c r="AV822" s="13" t="s">
        <v>88</v>
      </c>
      <c r="AW822" s="13" t="s">
        <v>34</v>
      </c>
      <c r="AX822" s="13" t="s">
        <v>78</v>
      </c>
      <c r="AY822" s="284" t="s">
        <v>168</v>
      </c>
    </row>
    <row r="823" s="13" customFormat="1">
      <c r="A823" s="13"/>
      <c r="B823" s="273"/>
      <c r="C823" s="274"/>
      <c r="D823" s="275" t="s">
        <v>176</v>
      </c>
      <c r="E823" s="276" t="s">
        <v>1</v>
      </c>
      <c r="F823" s="277" t="s">
        <v>991</v>
      </c>
      <c r="G823" s="274"/>
      <c r="H823" s="278">
        <v>35.200000000000003</v>
      </c>
      <c r="I823" s="279"/>
      <c r="J823" s="274"/>
      <c r="K823" s="274"/>
      <c r="L823" s="280"/>
      <c r="M823" s="281"/>
      <c r="N823" s="282"/>
      <c r="O823" s="282"/>
      <c r="P823" s="282"/>
      <c r="Q823" s="282"/>
      <c r="R823" s="282"/>
      <c r="S823" s="282"/>
      <c r="T823" s="28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84" t="s">
        <v>176</v>
      </c>
      <c r="AU823" s="284" t="s">
        <v>88</v>
      </c>
      <c r="AV823" s="13" t="s">
        <v>88</v>
      </c>
      <c r="AW823" s="13" t="s">
        <v>34</v>
      </c>
      <c r="AX823" s="13" t="s">
        <v>78</v>
      </c>
      <c r="AY823" s="284" t="s">
        <v>168</v>
      </c>
    </row>
    <row r="824" s="13" customFormat="1">
      <c r="A824" s="13"/>
      <c r="B824" s="273"/>
      <c r="C824" s="274"/>
      <c r="D824" s="275" t="s">
        <v>176</v>
      </c>
      <c r="E824" s="276" t="s">
        <v>1</v>
      </c>
      <c r="F824" s="277" t="s">
        <v>992</v>
      </c>
      <c r="G824" s="274"/>
      <c r="H824" s="278">
        <v>31.399999999999999</v>
      </c>
      <c r="I824" s="279"/>
      <c r="J824" s="274"/>
      <c r="K824" s="274"/>
      <c r="L824" s="280"/>
      <c r="M824" s="281"/>
      <c r="N824" s="282"/>
      <c r="O824" s="282"/>
      <c r="P824" s="282"/>
      <c r="Q824" s="282"/>
      <c r="R824" s="282"/>
      <c r="S824" s="282"/>
      <c r="T824" s="28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84" t="s">
        <v>176</v>
      </c>
      <c r="AU824" s="284" t="s">
        <v>88</v>
      </c>
      <c r="AV824" s="13" t="s">
        <v>88</v>
      </c>
      <c r="AW824" s="13" t="s">
        <v>34</v>
      </c>
      <c r="AX824" s="13" t="s">
        <v>78</v>
      </c>
      <c r="AY824" s="284" t="s">
        <v>168</v>
      </c>
    </row>
    <row r="825" s="13" customFormat="1">
      <c r="A825" s="13"/>
      <c r="B825" s="273"/>
      <c r="C825" s="274"/>
      <c r="D825" s="275" t="s">
        <v>176</v>
      </c>
      <c r="E825" s="276" t="s">
        <v>1</v>
      </c>
      <c r="F825" s="277" t="s">
        <v>1006</v>
      </c>
      <c r="G825" s="274"/>
      <c r="H825" s="278">
        <v>151</v>
      </c>
      <c r="I825" s="279"/>
      <c r="J825" s="274"/>
      <c r="K825" s="274"/>
      <c r="L825" s="280"/>
      <c r="M825" s="281"/>
      <c r="N825" s="282"/>
      <c r="O825" s="282"/>
      <c r="P825" s="282"/>
      <c r="Q825" s="282"/>
      <c r="R825" s="282"/>
      <c r="S825" s="282"/>
      <c r="T825" s="28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84" t="s">
        <v>176</v>
      </c>
      <c r="AU825" s="284" t="s">
        <v>88</v>
      </c>
      <c r="AV825" s="13" t="s">
        <v>88</v>
      </c>
      <c r="AW825" s="13" t="s">
        <v>34</v>
      </c>
      <c r="AX825" s="13" t="s">
        <v>78</v>
      </c>
      <c r="AY825" s="284" t="s">
        <v>168</v>
      </c>
    </row>
    <row r="826" s="13" customFormat="1">
      <c r="A826" s="13"/>
      <c r="B826" s="273"/>
      <c r="C826" s="274"/>
      <c r="D826" s="275" t="s">
        <v>176</v>
      </c>
      <c r="E826" s="276" t="s">
        <v>1</v>
      </c>
      <c r="F826" s="277" t="s">
        <v>1012</v>
      </c>
      <c r="G826" s="274"/>
      <c r="H826" s="278">
        <v>35.299999999999997</v>
      </c>
      <c r="I826" s="279"/>
      <c r="J826" s="274"/>
      <c r="K826" s="274"/>
      <c r="L826" s="280"/>
      <c r="M826" s="281"/>
      <c r="N826" s="282"/>
      <c r="O826" s="282"/>
      <c r="P826" s="282"/>
      <c r="Q826" s="282"/>
      <c r="R826" s="282"/>
      <c r="S826" s="282"/>
      <c r="T826" s="28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84" t="s">
        <v>176</v>
      </c>
      <c r="AU826" s="284" t="s">
        <v>88</v>
      </c>
      <c r="AV826" s="13" t="s">
        <v>88</v>
      </c>
      <c r="AW826" s="13" t="s">
        <v>34</v>
      </c>
      <c r="AX826" s="13" t="s">
        <v>78</v>
      </c>
      <c r="AY826" s="284" t="s">
        <v>168</v>
      </c>
    </row>
    <row r="827" s="13" customFormat="1">
      <c r="A827" s="13"/>
      <c r="B827" s="273"/>
      <c r="C827" s="274"/>
      <c r="D827" s="275" t="s">
        <v>176</v>
      </c>
      <c r="E827" s="276" t="s">
        <v>1</v>
      </c>
      <c r="F827" s="277" t="s">
        <v>995</v>
      </c>
      <c r="G827" s="274"/>
      <c r="H827" s="278">
        <v>2.7799999999999998</v>
      </c>
      <c r="I827" s="279"/>
      <c r="J827" s="274"/>
      <c r="K827" s="274"/>
      <c r="L827" s="280"/>
      <c r="M827" s="281"/>
      <c r="N827" s="282"/>
      <c r="O827" s="282"/>
      <c r="P827" s="282"/>
      <c r="Q827" s="282"/>
      <c r="R827" s="282"/>
      <c r="S827" s="282"/>
      <c r="T827" s="28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84" t="s">
        <v>176</v>
      </c>
      <c r="AU827" s="284" t="s">
        <v>88</v>
      </c>
      <c r="AV827" s="13" t="s">
        <v>88</v>
      </c>
      <c r="AW827" s="13" t="s">
        <v>34</v>
      </c>
      <c r="AX827" s="13" t="s">
        <v>78</v>
      </c>
      <c r="AY827" s="284" t="s">
        <v>168</v>
      </c>
    </row>
    <row r="828" s="13" customFormat="1">
      <c r="A828" s="13"/>
      <c r="B828" s="273"/>
      <c r="C828" s="274"/>
      <c r="D828" s="275" t="s">
        <v>176</v>
      </c>
      <c r="E828" s="276" t="s">
        <v>1</v>
      </c>
      <c r="F828" s="277" t="s">
        <v>1013</v>
      </c>
      <c r="G828" s="274"/>
      <c r="H828" s="278">
        <v>13.9</v>
      </c>
      <c r="I828" s="279"/>
      <c r="J828" s="274"/>
      <c r="K828" s="274"/>
      <c r="L828" s="280"/>
      <c r="M828" s="281"/>
      <c r="N828" s="282"/>
      <c r="O828" s="282"/>
      <c r="P828" s="282"/>
      <c r="Q828" s="282"/>
      <c r="R828" s="282"/>
      <c r="S828" s="282"/>
      <c r="T828" s="28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84" t="s">
        <v>176</v>
      </c>
      <c r="AU828" s="284" t="s">
        <v>88</v>
      </c>
      <c r="AV828" s="13" t="s">
        <v>88</v>
      </c>
      <c r="AW828" s="13" t="s">
        <v>34</v>
      </c>
      <c r="AX828" s="13" t="s">
        <v>78</v>
      </c>
      <c r="AY828" s="284" t="s">
        <v>168</v>
      </c>
    </row>
    <row r="829" s="13" customFormat="1">
      <c r="A829" s="13"/>
      <c r="B829" s="273"/>
      <c r="C829" s="274"/>
      <c r="D829" s="275" t="s">
        <v>176</v>
      </c>
      <c r="E829" s="276" t="s">
        <v>1</v>
      </c>
      <c r="F829" s="277" t="s">
        <v>1014</v>
      </c>
      <c r="G829" s="274"/>
      <c r="H829" s="278">
        <v>1.3</v>
      </c>
      <c r="I829" s="279"/>
      <c r="J829" s="274"/>
      <c r="K829" s="274"/>
      <c r="L829" s="280"/>
      <c r="M829" s="281"/>
      <c r="N829" s="282"/>
      <c r="O829" s="282"/>
      <c r="P829" s="282"/>
      <c r="Q829" s="282"/>
      <c r="R829" s="282"/>
      <c r="S829" s="282"/>
      <c r="T829" s="28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84" t="s">
        <v>176</v>
      </c>
      <c r="AU829" s="284" t="s">
        <v>88</v>
      </c>
      <c r="AV829" s="13" t="s">
        <v>88</v>
      </c>
      <c r="AW829" s="13" t="s">
        <v>34</v>
      </c>
      <c r="AX829" s="13" t="s">
        <v>78</v>
      </c>
      <c r="AY829" s="284" t="s">
        <v>168</v>
      </c>
    </row>
    <row r="830" s="13" customFormat="1">
      <c r="A830" s="13"/>
      <c r="B830" s="273"/>
      <c r="C830" s="274"/>
      <c r="D830" s="275" t="s">
        <v>176</v>
      </c>
      <c r="E830" s="276" t="s">
        <v>1</v>
      </c>
      <c r="F830" s="277" t="s">
        <v>1015</v>
      </c>
      <c r="G830" s="274"/>
      <c r="H830" s="278">
        <v>11.1</v>
      </c>
      <c r="I830" s="279"/>
      <c r="J830" s="274"/>
      <c r="K830" s="274"/>
      <c r="L830" s="280"/>
      <c r="M830" s="281"/>
      <c r="N830" s="282"/>
      <c r="O830" s="282"/>
      <c r="P830" s="282"/>
      <c r="Q830" s="282"/>
      <c r="R830" s="282"/>
      <c r="S830" s="282"/>
      <c r="T830" s="28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84" t="s">
        <v>176</v>
      </c>
      <c r="AU830" s="284" t="s">
        <v>88</v>
      </c>
      <c r="AV830" s="13" t="s">
        <v>88</v>
      </c>
      <c r="AW830" s="13" t="s">
        <v>34</v>
      </c>
      <c r="AX830" s="13" t="s">
        <v>78</v>
      </c>
      <c r="AY830" s="284" t="s">
        <v>168</v>
      </c>
    </row>
    <row r="831" s="14" customFormat="1">
      <c r="A831" s="14"/>
      <c r="B831" s="285"/>
      <c r="C831" s="286"/>
      <c r="D831" s="275" t="s">
        <v>176</v>
      </c>
      <c r="E831" s="287" t="s">
        <v>1</v>
      </c>
      <c r="F831" s="288" t="s">
        <v>178</v>
      </c>
      <c r="G831" s="286"/>
      <c r="H831" s="289">
        <v>296.47999999999996</v>
      </c>
      <c r="I831" s="290"/>
      <c r="J831" s="286"/>
      <c r="K831" s="286"/>
      <c r="L831" s="291"/>
      <c r="M831" s="292"/>
      <c r="N831" s="293"/>
      <c r="O831" s="293"/>
      <c r="P831" s="293"/>
      <c r="Q831" s="293"/>
      <c r="R831" s="293"/>
      <c r="S831" s="293"/>
      <c r="T831" s="29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95" t="s">
        <v>176</v>
      </c>
      <c r="AU831" s="295" t="s">
        <v>88</v>
      </c>
      <c r="AV831" s="14" t="s">
        <v>174</v>
      </c>
      <c r="AW831" s="14" t="s">
        <v>34</v>
      </c>
      <c r="AX831" s="14" t="s">
        <v>86</v>
      </c>
      <c r="AY831" s="295" t="s">
        <v>168</v>
      </c>
    </row>
    <row r="832" s="2" customFormat="1" ht="16.5" customHeight="1">
      <c r="A832" s="39"/>
      <c r="B832" s="40"/>
      <c r="C832" s="317" t="s">
        <v>1024</v>
      </c>
      <c r="D832" s="317" t="s">
        <v>256</v>
      </c>
      <c r="E832" s="318" t="s">
        <v>1025</v>
      </c>
      <c r="F832" s="319" t="s">
        <v>1026</v>
      </c>
      <c r="G832" s="320" t="s">
        <v>210</v>
      </c>
      <c r="H832" s="321">
        <v>326.12799999999999</v>
      </c>
      <c r="I832" s="322"/>
      <c r="J832" s="323">
        <f>ROUND(I832*H832,2)</f>
        <v>0</v>
      </c>
      <c r="K832" s="324"/>
      <c r="L832" s="325"/>
      <c r="M832" s="326" t="s">
        <v>1</v>
      </c>
      <c r="N832" s="327" t="s">
        <v>43</v>
      </c>
      <c r="O832" s="92"/>
      <c r="P832" s="269">
        <f>O832*H832</f>
        <v>0</v>
      </c>
      <c r="Q832" s="269">
        <v>0.00020000000000000001</v>
      </c>
      <c r="R832" s="269">
        <f>Q832*H832</f>
        <v>0.065225599999999995</v>
      </c>
      <c r="S832" s="269">
        <v>0</v>
      </c>
      <c r="T832" s="27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71" t="s">
        <v>377</v>
      </c>
      <c r="AT832" s="271" t="s">
        <v>256</v>
      </c>
      <c r="AU832" s="271" t="s">
        <v>88</v>
      </c>
      <c r="AY832" s="18" t="s">
        <v>168</v>
      </c>
      <c r="BE832" s="272">
        <f>IF(N832="základní",J832,0)</f>
        <v>0</v>
      </c>
      <c r="BF832" s="272">
        <f>IF(N832="snížená",J832,0)</f>
        <v>0</v>
      </c>
      <c r="BG832" s="272">
        <f>IF(N832="zákl. přenesená",J832,0)</f>
        <v>0</v>
      </c>
      <c r="BH832" s="272">
        <f>IF(N832="sníž. přenesená",J832,0)</f>
        <v>0</v>
      </c>
      <c r="BI832" s="272">
        <f>IF(N832="nulová",J832,0)</f>
        <v>0</v>
      </c>
      <c r="BJ832" s="18" t="s">
        <v>86</v>
      </c>
      <c r="BK832" s="272">
        <f>ROUND(I832*H832,2)</f>
        <v>0</v>
      </c>
      <c r="BL832" s="18" t="s">
        <v>267</v>
      </c>
      <c r="BM832" s="271" t="s">
        <v>1027</v>
      </c>
    </row>
    <row r="833" s="13" customFormat="1">
      <c r="A833" s="13"/>
      <c r="B833" s="273"/>
      <c r="C833" s="274"/>
      <c r="D833" s="275" t="s">
        <v>176</v>
      </c>
      <c r="E833" s="274"/>
      <c r="F833" s="277" t="s">
        <v>1028</v>
      </c>
      <c r="G833" s="274"/>
      <c r="H833" s="278">
        <v>326.12799999999999</v>
      </c>
      <c r="I833" s="279"/>
      <c r="J833" s="274"/>
      <c r="K833" s="274"/>
      <c r="L833" s="280"/>
      <c r="M833" s="281"/>
      <c r="N833" s="282"/>
      <c r="O833" s="282"/>
      <c r="P833" s="282"/>
      <c r="Q833" s="282"/>
      <c r="R833" s="282"/>
      <c r="S833" s="282"/>
      <c r="T833" s="28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84" t="s">
        <v>176</v>
      </c>
      <c r="AU833" s="284" t="s">
        <v>88</v>
      </c>
      <c r="AV833" s="13" t="s">
        <v>88</v>
      </c>
      <c r="AW833" s="13" t="s">
        <v>4</v>
      </c>
      <c r="AX833" s="13" t="s">
        <v>86</v>
      </c>
      <c r="AY833" s="284" t="s">
        <v>168</v>
      </c>
    </row>
    <row r="834" s="2" customFormat="1" ht="21.75" customHeight="1">
      <c r="A834" s="39"/>
      <c r="B834" s="40"/>
      <c r="C834" s="259" t="s">
        <v>1029</v>
      </c>
      <c r="D834" s="259" t="s">
        <v>170</v>
      </c>
      <c r="E834" s="260" t="s">
        <v>1030</v>
      </c>
      <c r="F834" s="261" t="s">
        <v>1031</v>
      </c>
      <c r="G834" s="262" t="s">
        <v>210</v>
      </c>
      <c r="H834" s="263">
        <v>18.055</v>
      </c>
      <c r="I834" s="264"/>
      <c r="J834" s="265">
        <f>ROUND(I834*H834,2)</f>
        <v>0</v>
      </c>
      <c r="K834" s="266"/>
      <c r="L834" s="45"/>
      <c r="M834" s="267" t="s">
        <v>1</v>
      </c>
      <c r="N834" s="268" t="s">
        <v>43</v>
      </c>
      <c r="O834" s="92"/>
      <c r="P834" s="269">
        <f>O834*H834</f>
        <v>0</v>
      </c>
      <c r="Q834" s="269">
        <v>0.036400000000000002</v>
      </c>
      <c r="R834" s="269">
        <f>Q834*H834</f>
        <v>0.65720200000000006</v>
      </c>
      <c r="S834" s="269">
        <v>0</v>
      </c>
      <c r="T834" s="27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71" t="s">
        <v>267</v>
      </c>
      <c r="AT834" s="271" t="s">
        <v>170</v>
      </c>
      <c r="AU834" s="271" t="s">
        <v>88</v>
      </c>
      <c r="AY834" s="18" t="s">
        <v>168</v>
      </c>
      <c r="BE834" s="272">
        <f>IF(N834="základní",J834,0)</f>
        <v>0</v>
      </c>
      <c r="BF834" s="272">
        <f>IF(N834="snížená",J834,0)</f>
        <v>0</v>
      </c>
      <c r="BG834" s="272">
        <f>IF(N834="zákl. přenesená",J834,0)</f>
        <v>0</v>
      </c>
      <c r="BH834" s="272">
        <f>IF(N834="sníž. přenesená",J834,0)</f>
        <v>0</v>
      </c>
      <c r="BI834" s="272">
        <f>IF(N834="nulová",J834,0)</f>
        <v>0</v>
      </c>
      <c r="BJ834" s="18" t="s">
        <v>86</v>
      </c>
      <c r="BK834" s="272">
        <f>ROUND(I834*H834,2)</f>
        <v>0</v>
      </c>
      <c r="BL834" s="18" t="s">
        <v>267</v>
      </c>
      <c r="BM834" s="271" t="s">
        <v>1032</v>
      </c>
    </row>
    <row r="835" s="13" customFormat="1">
      <c r="A835" s="13"/>
      <c r="B835" s="273"/>
      <c r="C835" s="274"/>
      <c r="D835" s="275" t="s">
        <v>176</v>
      </c>
      <c r="E835" s="276" t="s">
        <v>1</v>
      </c>
      <c r="F835" s="277" t="s">
        <v>1033</v>
      </c>
      <c r="G835" s="274"/>
      <c r="H835" s="278">
        <v>4.2549999999999999</v>
      </c>
      <c r="I835" s="279"/>
      <c r="J835" s="274"/>
      <c r="K835" s="274"/>
      <c r="L835" s="280"/>
      <c r="M835" s="281"/>
      <c r="N835" s="282"/>
      <c r="O835" s="282"/>
      <c r="P835" s="282"/>
      <c r="Q835" s="282"/>
      <c r="R835" s="282"/>
      <c r="S835" s="282"/>
      <c r="T835" s="28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84" t="s">
        <v>176</v>
      </c>
      <c r="AU835" s="284" t="s">
        <v>88</v>
      </c>
      <c r="AV835" s="13" t="s">
        <v>88</v>
      </c>
      <c r="AW835" s="13" t="s">
        <v>34</v>
      </c>
      <c r="AX835" s="13" t="s">
        <v>78</v>
      </c>
      <c r="AY835" s="284" t="s">
        <v>168</v>
      </c>
    </row>
    <row r="836" s="13" customFormat="1">
      <c r="A836" s="13"/>
      <c r="B836" s="273"/>
      <c r="C836" s="274"/>
      <c r="D836" s="275" t="s">
        <v>176</v>
      </c>
      <c r="E836" s="276" t="s">
        <v>1</v>
      </c>
      <c r="F836" s="277" t="s">
        <v>1034</v>
      </c>
      <c r="G836" s="274"/>
      <c r="H836" s="278">
        <v>13.800000000000001</v>
      </c>
      <c r="I836" s="279"/>
      <c r="J836" s="274"/>
      <c r="K836" s="274"/>
      <c r="L836" s="280"/>
      <c r="M836" s="281"/>
      <c r="N836" s="282"/>
      <c r="O836" s="282"/>
      <c r="P836" s="282"/>
      <c r="Q836" s="282"/>
      <c r="R836" s="282"/>
      <c r="S836" s="282"/>
      <c r="T836" s="28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84" t="s">
        <v>176</v>
      </c>
      <c r="AU836" s="284" t="s">
        <v>88</v>
      </c>
      <c r="AV836" s="13" t="s">
        <v>88</v>
      </c>
      <c r="AW836" s="13" t="s">
        <v>34</v>
      </c>
      <c r="AX836" s="13" t="s">
        <v>78</v>
      </c>
      <c r="AY836" s="284" t="s">
        <v>168</v>
      </c>
    </row>
    <row r="837" s="14" customFormat="1">
      <c r="A837" s="14"/>
      <c r="B837" s="285"/>
      <c r="C837" s="286"/>
      <c r="D837" s="275" t="s">
        <v>176</v>
      </c>
      <c r="E837" s="287" t="s">
        <v>1</v>
      </c>
      <c r="F837" s="288" t="s">
        <v>178</v>
      </c>
      <c r="G837" s="286"/>
      <c r="H837" s="289">
        <v>18.055</v>
      </c>
      <c r="I837" s="290"/>
      <c r="J837" s="286"/>
      <c r="K837" s="286"/>
      <c r="L837" s="291"/>
      <c r="M837" s="292"/>
      <c r="N837" s="293"/>
      <c r="O837" s="293"/>
      <c r="P837" s="293"/>
      <c r="Q837" s="293"/>
      <c r="R837" s="293"/>
      <c r="S837" s="293"/>
      <c r="T837" s="29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95" t="s">
        <v>176</v>
      </c>
      <c r="AU837" s="295" t="s">
        <v>88</v>
      </c>
      <c r="AV837" s="14" t="s">
        <v>174</v>
      </c>
      <c r="AW837" s="14" t="s">
        <v>34</v>
      </c>
      <c r="AX837" s="14" t="s">
        <v>86</v>
      </c>
      <c r="AY837" s="295" t="s">
        <v>168</v>
      </c>
    </row>
    <row r="838" s="2" customFormat="1" ht="21.75" customHeight="1">
      <c r="A838" s="39"/>
      <c r="B838" s="40"/>
      <c r="C838" s="259" t="s">
        <v>1035</v>
      </c>
      <c r="D838" s="259" t="s">
        <v>170</v>
      </c>
      <c r="E838" s="260" t="s">
        <v>1036</v>
      </c>
      <c r="F838" s="261" t="s">
        <v>1037</v>
      </c>
      <c r="G838" s="262" t="s">
        <v>863</v>
      </c>
      <c r="H838" s="328"/>
      <c r="I838" s="264"/>
      <c r="J838" s="265">
        <f>ROUND(I838*H838,2)</f>
        <v>0</v>
      </c>
      <c r="K838" s="266"/>
      <c r="L838" s="45"/>
      <c r="M838" s="267" t="s">
        <v>1</v>
      </c>
      <c r="N838" s="268" t="s">
        <v>43</v>
      </c>
      <c r="O838" s="92"/>
      <c r="P838" s="269">
        <f>O838*H838</f>
        <v>0</v>
      </c>
      <c r="Q838" s="269">
        <v>0</v>
      </c>
      <c r="R838" s="269">
        <f>Q838*H838</f>
        <v>0</v>
      </c>
      <c r="S838" s="269">
        <v>0</v>
      </c>
      <c r="T838" s="27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71" t="s">
        <v>267</v>
      </c>
      <c r="AT838" s="271" t="s">
        <v>170</v>
      </c>
      <c r="AU838" s="271" t="s">
        <v>88</v>
      </c>
      <c r="AY838" s="18" t="s">
        <v>168</v>
      </c>
      <c r="BE838" s="272">
        <f>IF(N838="základní",J838,0)</f>
        <v>0</v>
      </c>
      <c r="BF838" s="272">
        <f>IF(N838="snížená",J838,0)</f>
        <v>0</v>
      </c>
      <c r="BG838" s="272">
        <f>IF(N838="zákl. přenesená",J838,0)</f>
        <v>0</v>
      </c>
      <c r="BH838" s="272">
        <f>IF(N838="sníž. přenesená",J838,0)</f>
        <v>0</v>
      </c>
      <c r="BI838" s="272">
        <f>IF(N838="nulová",J838,0)</f>
        <v>0</v>
      </c>
      <c r="BJ838" s="18" t="s">
        <v>86</v>
      </c>
      <c r="BK838" s="272">
        <f>ROUND(I838*H838,2)</f>
        <v>0</v>
      </c>
      <c r="BL838" s="18" t="s">
        <v>267</v>
      </c>
      <c r="BM838" s="271" t="s">
        <v>1038</v>
      </c>
    </row>
    <row r="839" s="12" customFormat="1" ht="22.8" customHeight="1">
      <c r="A839" s="12"/>
      <c r="B839" s="243"/>
      <c r="C839" s="244"/>
      <c r="D839" s="245" t="s">
        <v>77</v>
      </c>
      <c r="E839" s="257" t="s">
        <v>1039</v>
      </c>
      <c r="F839" s="257" t="s">
        <v>1040</v>
      </c>
      <c r="G839" s="244"/>
      <c r="H839" s="244"/>
      <c r="I839" s="247"/>
      <c r="J839" s="258">
        <f>BK839</f>
        <v>0</v>
      </c>
      <c r="K839" s="244"/>
      <c r="L839" s="249"/>
      <c r="M839" s="250"/>
      <c r="N839" s="251"/>
      <c r="O839" s="251"/>
      <c r="P839" s="252">
        <f>SUM(P840:P850)</f>
        <v>0</v>
      </c>
      <c r="Q839" s="251"/>
      <c r="R839" s="252">
        <f>SUM(R840:R850)</f>
        <v>0.49209449999999999</v>
      </c>
      <c r="S839" s="251"/>
      <c r="T839" s="253">
        <f>SUM(T840:T850)</f>
        <v>0.26511850000000003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54" t="s">
        <v>88</v>
      </c>
      <c r="AT839" s="255" t="s">
        <v>77</v>
      </c>
      <c r="AU839" s="255" t="s">
        <v>86</v>
      </c>
      <c r="AY839" s="254" t="s">
        <v>168</v>
      </c>
      <c r="BK839" s="256">
        <f>SUM(BK840:BK850)</f>
        <v>0</v>
      </c>
    </row>
    <row r="840" s="2" customFormat="1" ht="16.5" customHeight="1">
      <c r="A840" s="39"/>
      <c r="B840" s="40"/>
      <c r="C840" s="259" t="s">
        <v>1041</v>
      </c>
      <c r="D840" s="259" t="s">
        <v>170</v>
      </c>
      <c r="E840" s="260" t="s">
        <v>1042</v>
      </c>
      <c r="F840" s="261" t="s">
        <v>1043</v>
      </c>
      <c r="G840" s="262" t="s">
        <v>500</v>
      </c>
      <c r="H840" s="263">
        <v>56</v>
      </c>
      <c r="I840" s="264"/>
      <c r="J840" s="265">
        <f>ROUND(I840*H840,2)</f>
        <v>0</v>
      </c>
      <c r="K840" s="266"/>
      <c r="L840" s="45"/>
      <c r="M840" s="267" t="s">
        <v>1</v>
      </c>
      <c r="N840" s="268" t="s">
        <v>43</v>
      </c>
      <c r="O840" s="92"/>
      <c r="P840" s="269">
        <f>O840*H840</f>
        <v>0</v>
      </c>
      <c r="Q840" s="269">
        <v>0</v>
      </c>
      <c r="R840" s="269">
        <f>Q840*H840</f>
        <v>0</v>
      </c>
      <c r="S840" s="269">
        <v>0.00167</v>
      </c>
      <c r="T840" s="270">
        <f>S840*H840</f>
        <v>0.093520000000000006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71" t="s">
        <v>267</v>
      </c>
      <c r="AT840" s="271" t="s">
        <v>170</v>
      </c>
      <c r="AU840" s="271" t="s">
        <v>88</v>
      </c>
      <c r="AY840" s="18" t="s">
        <v>168</v>
      </c>
      <c r="BE840" s="272">
        <f>IF(N840="základní",J840,0)</f>
        <v>0</v>
      </c>
      <c r="BF840" s="272">
        <f>IF(N840="snížená",J840,0)</f>
        <v>0</v>
      </c>
      <c r="BG840" s="272">
        <f>IF(N840="zákl. přenesená",J840,0)</f>
        <v>0</v>
      </c>
      <c r="BH840" s="272">
        <f>IF(N840="sníž. přenesená",J840,0)</f>
        <v>0</v>
      </c>
      <c r="BI840" s="272">
        <f>IF(N840="nulová",J840,0)</f>
        <v>0</v>
      </c>
      <c r="BJ840" s="18" t="s">
        <v>86</v>
      </c>
      <c r="BK840" s="272">
        <f>ROUND(I840*H840,2)</f>
        <v>0</v>
      </c>
      <c r="BL840" s="18" t="s">
        <v>267</v>
      </c>
      <c r="BM840" s="271" t="s">
        <v>1044</v>
      </c>
    </row>
    <row r="841" s="13" customFormat="1">
      <c r="A841" s="13"/>
      <c r="B841" s="273"/>
      <c r="C841" s="274"/>
      <c r="D841" s="275" t="s">
        <v>176</v>
      </c>
      <c r="E841" s="276" t="s">
        <v>1</v>
      </c>
      <c r="F841" s="277" t="s">
        <v>611</v>
      </c>
      <c r="G841" s="274"/>
      <c r="H841" s="278">
        <v>56</v>
      </c>
      <c r="I841" s="279"/>
      <c r="J841" s="274"/>
      <c r="K841" s="274"/>
      <c r="L841" s="280"/>
      <c r="M841" s="281"/>
      <c r="N841" s="282"/>
      <c r="O841" s="282"/>
      <c r="P841" s="282"/>
      <c r="Q841" s="282"/>
      <c r="R841" s="282"/>
      <c r="S841" s="282"/>
      <c r="T841" s="28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84" t="s">
        <v>176</v>
      </c>
      <c r="AU841" s="284" t="s">
        <v>88</v>
      </c>
      <c r="AV841" s="13" t="s">
        <v>88</v>
      </c>
      <c r="AW841" s="13" t="s">
        <v>34</v>
      </c>
      <c r="AX841" s="13" t="s">
        <v>86</v>
      </c>
      <c r="AY841" s="284" t="s">
        <v>168</v>
      </c>
    </row>
    <row r="842" s="2" customFormat="1" ht="16.5" customHeight="1">
      <c r="A842" s="39"/>
      <c r="B842" s="40"/>
      <c r="C842" s="259" t="s">
        <v>1045</v>
      </c>
      <c r="D842" s="259" t="s">
        <v>170</v>
      </c>
      <c r="E842" s="260" t="s">
        <v>1046</v>
      </c>
      <c r="F842" s="261" t="s">
        <v>1047</v>
      </c>
      <c r="G842" s="262" t="s">
        <v>500</v>
      </c>
      <c r="H842" s="263">
        <v>76.950000000000003</v>
      </c>
      <c r="I842" s="264"/>
      <c r="J842" s="265">
        <f>ROUND(I842*H842,2)</f>
        <v>0</v>
      </c>
      <c r="K842" s="266"/>
      <c r="L842" s="45"/>
      <c r="M842" s="267" t="s">
        <v>1</v>
      </c>
      <c r="N842" s="268" t="s">
        <v>43</v>
      </c>
      <c r="O842" s="92"/>
      <c r="P842" s="269">
        <f>O842*H842</f>
        <v>0</v>
      </c>
      <c r="Q842" s="269">
        <v>0</v>
      </c>
      <c r="R842" s="269">
        <f>Q842*H842</f>
        <v>0</v>
      </c>
      <c r="S842" s="269">
        <v>0.0022300000000000002</v>
      </c>
      <c r="T842" s="270">
        <f>S842*H842</f>
        <v>0.17159850000000002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71" t="s">
        <v>267</v>
      </c>
      <c r="AT842" s="271" t="s">
        <v>170</v>
      </c>
      <c r="AU842" s="271" t="s">
        <v>88</v>
      </c>
      <c r="AY842" s="18" t="s">
        <v>168</v>
      </c>
      <c r="BE842" s="272">
        <f>IF(N842="základní",J842,0)</f>
        <v>0</v>
      </c>
      <c r="BF842" s="272">
        <f>IF(N842="snížená",J842,0)</f>
        <v>0</v>
      </c>
      <c r="BG842" s="272">
        <f>IF(N842="zákl. přenesená",J842,0)</f>
        <v>0</v>
      </c>
      <c r="BH842" s="272">
        <f>IF(N842="sníž. přenesená",J842,0)</f>
        <v>0</v>
      </c>
      <c r="BI842" s="272">
        <f>IF(N842="nulová",J842,0)</f>
        <v>0</v>
      </c>
      <c r="BJ842" s="18" t="s">
        <v>86</v>
      </c>
      <c r="BK842" s="272">
        <f>ROUND(I842*H842,2)</f>
        <v>0</v>
      </c>
      <c r="BL842" s="18" t="s">
        <v>267</v>
      </c>
      <c r="BM842" s="271" t="s">
        <v>1048</v>
      </c>
    </row>
    <row r="843" s="13" customFormat="1">
      <c r="A843" s="13"/>
      <c r="B843" s="273"/>
      <c r="C843" s="274"/>
      <c r="D843" s="275" t="s">
        <v>176</v>
      </c>
      <c r="E843" s="276" t="s">
        <v>1</v>
      </c>
      <c r="F843" s="277" t="s">
        <v>1049</v>
      </c>
      <c r="G843" s="274"/>
      <c r="H843" s="278">
        <v>76.950000000000003</v>
      </c>
      <c r="I843" s="279"/>
      <c r="J843" s="274"/>
      <c r="K843" s="274"/>
      <c r="L843" s="280"/>
      <c r="M843" s="281"/>
      <c r="N843" s="282"/>
      <c r="O843" s="282"/>
      <c r="P843" s="282"/>
      <c r="Q843" s="282"/>
      <c r="R843" s="282"/>
      <c r="S843" s="282"/>
      <c r="T843" s="28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84" t="s">
        <v>176</v>
      </c>
      <c r="AU843" s="284" t="s">
        <v>88</v>
      </c>
      <c r="AV843" s="13" t="s">
        <v>88</v>
      </c>
      <c r="AW843" s="13" t="s">
        <v>34</v>
      </c>
      <c r="AX843" s="13" t="s">
        <v>86</v>
      </c>
      <c r="AY843" s="284" t="s">
        <v>168</v>
      </c>
    </row>
    <row r="844" s="2" customFormat="1" ht="21.75" customHeight="1">
      <c r="A844" s="39"/>
      <c r="B844" s="40"/>
      <c r="C844" s="259" t="s">
        <v>259</v>
      </c>
      <c r="D844" s="259" t="s">
        <v>170</v>
      </c>
      <c r="E844" s="260" t="s">
        <v>1050</v>
      </c>
      <c r="F844" s="261" t="s">
        <v>1051</v>
      </c>
      <c r="G844" s="262" t="s">
        <v>500</v>
      </c>
      <c r="H844" s="263">
        <v>8</v>
      </c>
      <c r="I844" s="264"/>
      <c r="J844" s="265">
        <f>ROUND(I844*H844,2)</f>
        <v>0</v>
      </c>
      <c r="K844" s="266"/>
      <c r="L844" s="45"/>
      <c r="M844" s="267" t="s">
        <v>1</v>
      </c>
      <c r="N844" s="268" t="s">
        <v>43</v>
      </c>
      <c r="O844" s="92"/>
      <c r="P844" s="269">
        <f>O844*H844</f>
        <v>0</v>
      </c>
      <c r="Q844" s="269">
        <v>0.0026900000000000001</v>
      </c>
      <c r="R844" s="269">
        <f>Q844*H844</f>
        <v>0.021520000000000001</v>
      </c>
      <c r="S844" s="269">
        <v>0</v>
      </c>
      <c r="T844" s="27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71" t="s">
        <v>267</v>
      </c>
      <c r="AT844" s="271" t="s">
        <v>170</v>
      </c>
      <c r="AU844" s="271" t="s">
        <v>88</v>
      </c>
      <c r="AY844" s="18" t="s">
        <v>168</v>
      </c>
      <c r="BE844" s="272">
        <f>IF(N844="základní",J844,0)</f>
        <v>0</v>
      </c>
      <c r="BF844" s="272">
        <f>IF(N844="snížená",J844,0)</f>
        <v>0</v>
      </c>
      <c r="BG844" s="272">
        <f>IF(N844="zákl. přenesená",J844,0)</f>
        <v>0</v>
      </c>
      <c r="BH844" s="272">
        <f>IF(N844="sníž. přenesená",J844,0)</f>
        <v>0</v>
      </c>
      <c r="BI844" s="272">
        <f>IF(N844="nulová",J844,0)</f>
        <v>0</v>
      </c>
      <c r="BJ844" s="18" t="s">
        <v>86</v>
      </c>
      <c r="BK844" s="272">
        <f>ROUND(I844*H844,2)</f>
        <v>0</v>
      </c>
      <c r="BL844" s="18" t="s">
        <v>267</v>
      </c>
      <c r="BM844" s="271" t="s">
        <v>1052</v>
      </c>
    </row>
    <row r="845" s="13" customFormat="1">
      <c r="A845" s="13"/>
      <c r="B845" s="273"/>
      <c r="C845" s="274"/>
      <c r="D845" s="275" t="s">
        <v>176</v>
      </c>
      <c r="E845" s="276" t="s">
        <v>1</v>
      </c>
      <c r="F845" s="277" t="s">
        <v>1053</v>
      </c>
      <c r="G845" s="274"/>
      <c r="H845" s="278">
        <v>8</v>
      </c>
      <c r="I845" s="279"/>
      <c r="J845" s="274"/>
      <c r="K845" s="274"/>
      <c r="L845" s="280"/>
      <c r="M845" s="281"/>
      <c r="N845" s="282"/>
      <c r="O845" s="282"/>
      <c r="P845" s="282"/>
      <c r="Q845" s="282"/>
      <c r="R845" s="282"/>
      <c r="S845" s="282"/>
      <c r="T845" s="28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84" t="s">
        <v>176</v>
      </c>
      <c r="AU845" s="284" t="s">
        <v>88</v>
      </c>
      <c r="AV845" s="13" t="s">
        <v>88</v>
      </c>
      <c r="AW845" s="13" t="s">
        <v>34</v>
      </c>
      <c r="AX845" s="13" t="s">
        <v>86</v>
      </c>
      <c r="AY845" s="284" t="s">
        <v>168</v>
      </c>
    </row>
    <row r="846" s="2" customFormat="1" ht="21.75" customHeight="1">
      <c r="A846" s="39"/>
      <c r="B846" s="40"/>
      <c r="C846" s="259" t="s">
        <v>1054</v>
      </c>
      <c r="D846" s="259" t="s">
        <v>170</v>
      </c>
      <c r="E846" s="260" t="s">
        <v>1055</v>
      </c>
      <c r="F846" s="261" t="s">
        <v>1056</v>
      </c>
      <c r="G846" s="262" t="s">
        <v>500</v>
      </c>
      <c r="H846" s="263">
        <v>56</v>
      </c>
      <c r="I846" s="264"/>
      <c r="J846" s="265">
        <f>ROUND(I846*H846,2)</f>
        <v>0</v>
      </c>
      <c r="K846" s="266"/>
      <c r="L846" s="45"/>
      <c r="M846" s="267" t="s">
        <v>1</v>
      </c>
      <c r="N846" s="268" t="s">
        <v>43</v>
      </c>
      <c r="O846" s="92"/>
      <c r="P846" s="269">
        <f>O846*H846</f>
        <v>0</v>
      </c>
      <c r="Q846" s="269">
        <v>0.0035799999999999998</v>
      </c>
      <c r="R846" s="269">
        <f>Q846*H846</f>
        <v>0.20047999999999999</v>
      </c>
      <c r="S846" s="269">
        <v>0</v>
      </c>
      <c r="T846" s="27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71" t="s">
        <v>267</v>
      </c>
      <c r="AT846" s="271" t="s">
        <v>170</v>
      </c>
      <c r="AU846" s="271" t="s">
        <v>88</v>
      </c>
      <c r="AY846" s="18" t="s">
        <v>168</v>
      </c>
      <c r="BE846" s="272">
        <f>IF(N846="základní",J846,0)</f>
        <v>0</v>
      </c>
      <c r="BF846" s="272">
        <f>IF(N846="snížená",J846,0)</f>
        <v>0</v>
      </c>
      <c r="BG846" s="272">
        <f>IF(N846="zákl. přenesená",J846,0)</f>
        <v>0</v>
      </c>
      <c r="BH846" s="272">
        <f>IF(N846="sníž. přenesená",J846,0)</f>
        <v>0</v>
      </c>
      <c r="BI846" s="272">
        <f>IF(N846="nulová",J846,0)</f>
        <v>0</v>
      </c>
      <c r="BJ846" s="18" t="s">
        <v>86</v>
      </c>
      <c r="BK846" s="272">
        <f>ROUND(I846*H846,2)</f>
        <v>0</v>
      </c>
      <c r="BL846" s="18" t="s">
        <v>267</v>
      </c>
      <c r="BM846" s="271" t="s">
        <v>1057</v>
      </c>
    </row>
    <row r="847" s="13" customFormat="1">
      <c r="A847" s="13"/>
      <c r="B847" s="273"/>
      <c r="C847" s="274"/>
      <c r="D847" s="275" t="s">
        <v>176</v>
      </c>
      <c r="E847" s="276" t="s">
        <v>1</v>
      </c>
      <c r="F847" s="277" t="s">
        <v>1058</v>
      </c>
      <c r="G847" s="274"/>
      <c r="H847" s="278">
        <v>56</v>
      </c>
      <c r="I847" s="279"/>
      <c r="J847" s="274"/>
      <c r="K847" s="274"/>
      <c r="L847" s="280"/>
      <c r="M847" s="281"/>
      <c r="N847" s="282"/>
      <c r="O847" s="282"/>
      <c r="P847" s="282"/>
      <c r="Q847" s="282"/>
      <c r="R847" s="282"/>
      <c r="S847" s="282"/>
      <c r="T847" s="28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84" t="s">
        <v>176</v>
      </c>
      <c r="AU847" s="284" t="s">
        <v>88</v>
      </c>
      <c r="AV847" s="13" t="s">
        <v>88</v>
      </c>
      <c r="AW847" s="13" t="s">
        <v>34</v>
      </c>
      <c r="AX847" s="13" t="s">
        <v>86</v>
      </c>
      <c r="AY847" s="284" t="s">
        <v>168</v>
      </c>
    </row>
    <row r="848" s="2" customFormat="1" ht="21.75" customHeight="1">
      <c r="A848" s="39"/>
      <c r="B848" s="40"/>
      <c r="C848" s="259" t="s">
        <v>1059</v>
      </c>
      <c r="D848" s="259" t="s">
        <v>170</v>
      </c>
      <c r="E848" s="260" t="s">
        <v>1060</v>
      </c>
      <c r="F848" s="261" t="s">
        <v>1061</v>
      </c>
      <c r="G848" s="262" t="s">
        <v>500</v>
      </c>
      <c r="H848" s="263">
        <v>76.950000000000003</v>
      </c>
      <c r="I848" s="264"/>
      <c r="J848" s="265">
        <f>ROUND(I848*H848,2)</f>
        <v>0</v>
      </c>
      <c r="K848" s="266"/>
      <c r="L848" s="45"/>
      <c r="M848" s="267" t="s">
        <v>1</v>
      </c>
      <c r="N848" s="268" t="s">
        <v>43</v>
      </c>
      <c r="O848" s="92"/>
      <c r="P848" s="269">
        <f>O848*H848</f>
        <v>0</v>
      </c>
      <c r="Q848" s="269">
        <v>0.0035100000000000001</v>
      </c>
      <c r="R848" s="269">
        <f>Q848*H848</f>
        <v>0.27009450000000002</v>
      </c>
      <c r="S848" s="269">
        <v>0</v>
      </c>
      <c r="T848" s="270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71" t="s">
        <v>267</v>
      </c>
      <c r="AT848" s="271" t="s">
        <v>170</v>
      </c>
      <c r="AU848" s="271" t="s">
        <v>88</v>
      </c>
      <c r="AY848" s="18" t="s">
        <v>168</v>
      </c>
      <c r="BE848" s="272">
        <f>IF(N848="základní",J848,0)</f>
        <v>0</v>
      </c>
      <c r="BF848" s="272">
        <f>IF(N848="snížená",J848,0)</f>
        <v>0</v>
      </c>
      <c r="BG848" s="272">
        <f>IF(N848="zákl. přenesená",J848,0)</f>
        <v>0</v>
      </c>
      <c r="BH848" s="272">
        <f>IF(N848="sníž. přenesená",J848,0)</f>
        <v>0</v>
      </c>
      <c r="BI848" s="272">
        <f>IF(N848="nulová",J848,0)</f>
        <v>0</v>
      </c>
      <c r="BJ848" s="18" t="s">
        <v>86</v>
      </c>
      <c r="BK848" s="272">
        <f>ROUND(I848*H848,2)</f>
        <v>0</v>
      </c>
      <c r="BL848" s="18" t="s">
        <v>267</v>
      </c>
      <c r="BM848" s="271" t="s">
        <v>1062</v>
      </c>
    </row>
    <row r="849" s="13" customFormat="1">
      <c r="A849" s="13"/>
      <c r="B849" s="273"/>
      <c r="C849" s="274"/>
      <c r="D849" s="275" t="s">
        <v>176</v>
      </c>
      <c r="E849" s="276" t="s">
        <v>1</v>
      </c>
      <c r="F849" s="277" t="s">
        <v>1049</v>
      </c>
      <c r="G849" s="274"/>
      <c r="H849" s="278">
        <v>76.950000000000003</v>
      </c>
      <c r="I849" s="279"/>
      <c r="J849" s="274"/>
      <c r="K849" s="274"/>
      <c r="L849" s="280"/>
      <c r="M849" s="281"/>
      <c r="N849" s="282"/>
      <c r="O849" s="282"/>
      <c r="P849" s="282"/>
      <c r="Q849" s="282"/>
      <c r="R849" s="282"/>
      <c r="S849" s="282"/>
      <c r="T849" s="28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84" t="s">
        <v>176</v>
      </c>
      <c r="AU849" s="284" t="s">
        <v>88</v>
      </c>
      <c r="AV849" s="13" t="s">
        <v>88</v>
      </c>
      <c r="AW849" s="13" t="s">
        <v>34</v>
      </c>
      <c r="AX849" s="13" t="s">
        <v>86</v>
      </c>
      <c r="AY849" s="284" t="s">
        <v>168</v>
      </c>
    </row>
    <row r="850" s="2" customFormat="1" ht="21.75" customHeight="1">
      <c r="A850" s="39"/>
      <c r="B850" s="40"/>
      <c r="C850" s="259" t="s">
        <v>1063</v>
      </c>
      <c r="D850" s="259" t="s">
        <v>170</v>
      </c>
      <c r="E850" s="260" t="s">
        <v>1064</v>
      </c>
      <c r="F850" s="261" t="s">
        <v>1065</v>
      </c>
      <c r="G850" s="262" t="s">
        <v>863</v>
      </c>
      <c r="H850" s="328"/>
      <c r="I850" s="264"/>
      <c r="J850" s="265">
        <f>ROUND(I850*H850,2)</f>
        <v>0</v>
      </c>
      <c r="K850" s="266"/>
      <c r="L850" s="45"/>
      <c r="M850" s="267" t="s">
        <v>1</v>
      </c>
      <c r="N850" s="268" t="s">
        <v>43</v>
      </c>
      <c r="O850" s="92"/>
      <c r="P850" s="269">
        <f>O850*H850</f>
        <v>0</v>
      </c>
      <c r="Q850" s="269">
        <v>0</v>
      </c>
      <c r="R850" s="269">
        <f>Q850*H850</f>
        <v>0</v>
      </c>
      <c r="S850" s="269">
        <v>0</v>
      </c>
      <c r="T850" s="27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71" t="s">
        <v>267</v>
      </c>
      <c r="AT850" s="271" t="s">
        <v>170</v>
      </c>
      <c r="AU850" s="271" t="s">
        <v>88</v>
      </c>
      <c r="AY850" s="18" t="s">
        <v>168</v>
      </c>
      <c r="BE850" s="272">
        <f>IF(N850="základní",J850,0)</f>
        <v>0</v>
      </c>
      <c r="BF850" s="272">
        <f>IF(N850="snížená",J850,0)</f>
        <v>0</v>
      </c>
      <c r="BG850" s="272">
        <f>IF(N850="zákl. přenesená",J850,0)</f>
        <v>0</v>
      </c>
      <c r="BH850" s="272">
        <f>IF(N850="sníž. přenesená",J850,0)</f>
        <v>0</v>
      </c>
      <c r="BI850" s="272">
        <f>IF(N850="nulová",J850,0)</f>
        <v>0</v>
      </c>
      <c r="BJ850" s="18" t="s">
        <v>86</v>
      </c>
      <c r="BK850" s="272">
        <f>ROUND(I850*H850,2)</f>
        <v>0</v>
      </c>
      <c r="BL850" s="18" t="s">
        <v>267</v>
      </c>
      <c r="BM850" s="271" t="s">
        <v>1066</v>
      </c>
    </row>
    <row r="851" s="12" customFormat="1" ht="22.8" customHeight="1">
      <c r="A851" s="12"/>
      <c r="B851" s="243"/>
      <c r="C851" s="244"/>
      <c r="D851" s="245" t="s">
        <v>77</v>
      </c>
      <c r="E851" s="257" t="s">
        <v>1067</v>
      </c>
      <c r="F851" s="257" t="s">
        <v>1068</v>
      </c>
      <c r="G851" s="244"/>
      <c r="H851" s="244"/>
      <c r="I851" s="247"/>
      <c r="J851" s="258">
        <f>BK851</f>
        <v>0</v>
      </c>
      <c r="K851" s="244"/>
      <c r="L851" s="249"/>
      <c r="M851" s="250"/>
      <c r="N851" s="251"/>
      <c r="O851" s="251"/>
      <c r="P851" s="252">
        <v>0</v>
      </c>
      <c r="Q851" s="251"/>
      <c r="R851" s="252">
        <v>0</v>
      </c>
      <c r="S851" s="251"/>
      <c r="T851" s="253"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54" t="s">
        <v>88</v>
      </c>
      <c r="AT851" s="255" t="s">
        <v>77</v>
      </c>
      <c r="AU851" s="255" t="s">
        <v>86</v>
      </c>
      <c r="AY851" s="254" t="s">
        <v>168</v>
      </c>
      <c r="BK851" s="256">
        <v>0</v>
      </c>
    </row>
    <row r="852" s="12" customFormat="1" ht="22.8" customHeight="1">
      <c r="A852" s="12"/>
      <c r="B852" s="243"/>
      <c r="C852" s="244"/>
      <c r="D852" s="245" t="s">
        <v>77</v>
      </c>
      <c r="E852" s="257" t="s">
        <v>1069</v>
      </c>
      <c r="F852" s="257" t="s">
        <v>1070</v>
      </c>
      <c r="G852" s="244"/>
      <c r="H852" s="244"/>
      <c r="I852" s="247"/>
      <c r="J852" s="258">
        <f>BK852</f>
        <v>0</v>
      </c>
      <c r="K852" s="244"/>
      <c r="L852" s="249"/>
      <c r="M852" s="250"/>
      <c r="N852" s="251"/>
      <c r="O852" s="251"/>
      <c r="P852" s="252">
        <f>SUM(P853:P890)</f>
        <v>0</v>
      </c>
      <c r="Q852" s="251"/>
      <c r="R852" s="252">
        <f>SUM(R853:R890)</f>
        <v>0.00042000000000000002</v>
      </c>
      <c r="S852" s="251"/>
      <c r="T852" s="253">
        <f>SUM(T853:T890)</f>
        <v>0.64400000000000002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54" t="s">
        <v>88</v>
      </c>
      <c r="AT852" s="255" t="s">
        <v>77</v>
      </c>
      <c r="AU852" s="255" t="s">
        <v>86</v>
      </c>
      <c r="AY852" s="254" t="s">
        <v>168</v>
      </c>
      <c r="BK852" s="256">
        <f>SUM(BK853:BK890)</f>
        <v>0</v>
      </c>
    </row>
    <row r="853" s="2" customFormat="1" ht="16.5" customHeight="1">
      <c r="A853" s="39"/>
      <c r="B853" s="40"/>
      <c r="C853" s="259" t="s">
        <v>1071</v>
      </c>
      <c r="D853" s="259" t="s">
        <v>170</v>
      </c>
      <c r="E853" s="260" t="s">
        <v>1072</v>
      </c>
      <c r="F853" s="261" t="s">
        <v>1073</v>
      </c>
      <c r="G853" s="262" t="s">
        <v>1074</v>
      </c>
      <c r="H853" s="263">
        <v>1</v>
      </c>
      <c r="I853" s="264"/>
      <c r="J853" s="265">
        <f>ROUND(I853*H853,2)</f>
        <v>0</v>
      </c>
      <c r="K853" s="266"/>
      <c r="L853" s="45"/>
      <c r="M853" s="267" t="s">
        <v>1</v>
      </c>
      <c r="N853" s="268" t="s">
        <v>43</v>
      </c>
      <c r="O853" s="92"/>
      <c r="P853" s="269">
        <f>O853*H853</f>
        <v>0</v>
      </c>
      <c r="Q853" s="269">
        <v>0.00042000000000000002</v>
      </c>
      <c r="R853" s="269">
        <f>Q853*H853</f>
        <v>0.00042000000000000002</v>
      </c>
      <c r="S853" s="269">
        <v>0</v>
      </c>
      <c r="T853" s="27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71" t="s">
        <v>267</v>
      </c>
      <c r="AT853" s="271" t="s">
        <v>170</v>
      </c>
      <c r="AU853" s="271" t="s">
        <v>88</v>
      </c>
      <c r="AY853" s="18" t="s">
        <v>168</v>
      </c>
      <c r="BE853" s="272">
        <f>IF(N853="základní",J853,0)</f>
        <v>0</v>
      </c>
      <c r="BF853" s="272">
        <f>IF(N853="snížená",J853,0)</f>
        <v>0</v>
      </c>
      <c r="BG853" s="272">
        <f>IF(N853="zákl. přenesená",J853,0)</f>
        <v>0</v>
      </c>
      <c r="BH853" s="272">
        <f>IF(N853="sníž. přenesená",J853,0)</f>
        <v>0</v>
      </c>
      <c r="BI853" s="272">
        <f>IF(N853="nulová",J853,0)</f>
        <v>0</v>
      </c>
      <c r="BJ853" s="18" t="s">
        <v>86</v>
      </c>
      <c r="BK853" s="272">
        <f>ROUND(I853*H853,2)</f>
        <v>0</v>
      </c>
      <c r="BL853" s="18" t="s">
        <v>267</v>
      </c>
      <c r="BM853" s="271" t="s">
        <v>1075</v>
      </c>
    </row>
    <row r="854" s="2" customFormat="1" ht="16.5" customHeight="1">
      <c r="A854" s="39"/>
      <c r="B854" s="40"/>
      <c r="C854" s="259" t="s">
        <v>1076</v>
      </c>
      <c r="D854" s="259" t="s">
        <v>170</v>
      </c>
      <c r="E854" s="260" t="s">
        <v>1077</v>
      </c>
      <c r="F854" s="261" t="s">
        <v>1078</v>
      </c>
      <c r="G854" s="262" t="s">
        <v>648</v>
      </c>
      <c r="H854" s="263">
        <v>1</v>
      </c>
      <c r="I854" s="264"/>
      <c r="J854" s="265">
        <f>ROUND(I854*H854,2)</f>
        <v>0</v>
      </c>
      <c r="K854" s="266"/>
      <c r="L854" s="45"/>
      <c r="M854" s="267" t="s">
        <v>1</v>
      </c>
      <c r="N854" s="268" t="s">
        <v>43</v>
      </c>
      <c r="O854" s="92"/>
      <c r="P854" s="269">
        <f>O854*H854</f>
        <v>0</v>
      </c>
      <c r="Q854" s="269">
        <v>0</v>
      </c>
      <c r="R854" s="269">
        <f>Q854*H854</f>
        <v>0</v>
      </c>
      <c r="S854" s="269">
        <v>0</v>
      </c>
      <c r="T854" s="27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71" t="s">
        <v>267</v>
      </c>
      <c r="AT854" s="271" t="s">
        <v>170</v>
      </c>
      <c r="AU854" s="271" t="s">
        <v>88</v>
      </c>
      <c r="AY854" s="18" t="s">
        <v>168</v>
      </c>
      <c r="BE854" s="272">
        <f>IF(N854="základní",J854,0)</f>
        <v>0</v>
      </c>
      <c r="BF854" s="272">
        <f>IF(N854="snížená",J854,0)</f>
        <v>0</v>
      </c>
      <c r="BG854" s="272">
        <f>IF(N854="zákl. přenesená",J854,0)</f>
        <v>0</v>
      </c>
      <c r="BH854" s="272">
        <f>IF(N854="sníž. přenesená",J854,0)</f>
        <v>0</v>
      </c>
      <c r="BI854" s="272">
        <f>IF(N854="nulová",J854,0)</f>
        <v>0</v>
      </c>
      <c r="BJ854" s="18" t="s">
        <v>86</v>
      </c>
      <c r="BK854" s="272">
        <f>ROUND(I854*H854,2)</f>
        <v>0</v>
      </c>
      <c r="BL854" s="18" t="s">
        <v>267</v>
      </c>
      <c r="BM854" s="271" t="s">
        <v>1079</v>
      </c>
    </row>
    <row r="855" s="2" customFormat="1" ht="21.75" customHeight="1">
      <c r="A855" s="39"/>
      <c r="B855" s="40"/>
      <c r="C855" s="259" t="s">
        <v>1080</v>
      </c>
      <c r="D855" s="259" t="s">
        <v>170</v>
      </c>
      <c r="E855" s="260" t="s">
        <v>1081</v>
      </c>
      <c r="F855" s="261" t="s">
        <v>1082</v>
      </c>
      <c r="G855" s="262" t="s">
        <v>1074</v>
      </c>
      <c r="H855" s="263">
        <v>23</v>
      </c>
      <c r="I855" s="264"/>
      <c r="J855" s="265">
        <f>ROUND(I855*H855,2)</f>
        <v>0</v>
      </c>
      <c r="K855" s="266"/>
      <c r="L855" s="45"/>
      <c r="M855" s="267" t="s">
        <v>1</v>
      </c>
      <c r="N855" s="268" t="s">
        <v>43</v>
      </c>
      <c r="O855" s="92"/>
      <c r="P855" s="269">
        <f>O855*H855</f>
        <v>0</v>
      </c>
      <c r="Q855" s="269">
        <v>0</v>
      </c>
      <c r="R855" s="269">
        <f>Q855*H855</f>
        <v>0</v>
      </c>
      <c r="S855" s="269">
        <v>0.028000000000000001</v>
      </c>
      <c r="T855" s="270">
        <f>S855*H855</f>
        <v>0.64400000000000002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71" t="s">
        <v>267</v>
      </c>
      <c r="AT855" s="271" t="s">
        <v>170</v>
      </c>
      <c r="AU855" s="271" t="s">
        <v>88</v>
      </c>
      <c r="AY855" s="18" t="s">
        <v>168</v>
      </c>
      <c r="BE855" s="272">
        <f>IF(N855="základní",J855,0)</f>
        <v>0</v>
      </c>
      <c r="BF855" s="272">
        <f>IF(N855="snížená",J855,0)</f>
        <v>0</v>
      </c>
      <c r="BG855" s="272">
        <f>IF(N855="zákl. přenesená",J855,0)</f>
        <v>0</v>
      </c>
      <c r="BH855" s="272">
        <f>IF(N855="sníž. přenesená",J855,0)</f>
        <v>0</v>
      </c>
      <c r="BI855" s="272">
        <f>IF(N855="nulová",J855,0)</f>
        <v>0</v>
      </c>
      <c r="BJ855" s="18" t="s">
        <v>86</v>
      </c>
      <c r="BK855" s="272">
        <f>ROUND(I855*H855,2)</f>
        <v>0</v>
      </c>
      <c r="BL855" s="18" t="s">
        <v>267</v>
      </c>
      <c r="BM855" s="271" t="s">
        <v>1083</v>
      </c>
    </row>
    <row r="856" s="13" customFormat="1">
      <c r="A856" s="13"/>
      <c r="B856" s="273"/>
      <c r="C856" s="274"/>
      <c r="D856" s="275" t="s">
        <v>176</v>
      </c>
      <c r="E856" s="276" t="s">
        <v>1</v>
      </c>
      <c r="F856" s="277" t="s">
        <v>1084</v>
      </c>
      <c r="G856" s="274"/>
      <c r="H856" s="278">
        <v>14</v>
      </c>
      <c r="I856" s="279"/>
      <c r="J856" s="274"/>
      <c r="K856" s="274"/>
      <c r="L856" s="280"/>
      <c r="M856" s="281"/>
      <c r="N856" s="282"/>
      <c r="O856" s="282"/>
      <c r="P856" s="282"/>
      <c r="Q856" s="282"/>
      <c r="R856" s="282"/>
      <c r="S856" s="282"/>
      <c r="T856" s="28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84" t="s">
        <v>176</v>
      </c>
      <c r="AU856" s="284" t="s">
        <v>88</v>
      </c>
      <c r="AV856" s="13" t="s">
        <v>88</v>
      </c>
      <c r="AW856" s="13" t="s">
        <v>34</v>
      </c>
      <c r="AX856" s="13" t="s">
        <v>78</v>
      </c>
      <c r="AY856" s="284" t="s">
        <v>168</v>
      </c>
    </row>
    <row r="857" s="13" customFormat="1">
      <c r="A857" s="13"/>
      <c r="B857" s="273"/>
      <c r="C857" s="274"/>
      <c r="D857" s="275" t="s">
        <v>176</v>
      </c>
      <c r="E857" s="276" t="s">
        <v>1</v>
      </c>
      <c r="F857" s="277" t="s">
        <v>1085</v>
      </c>
      <c r="G857" s="274"/>
      <c r="H857" s="278">
        <v>9</v>
      </c>
      <c r="I857" s="279"/>
      <c r="J857" s="274"/>
      <c r="K857" s="274"/>
      <c r="L857" s="280"/>
      <c r="M857" s="281"/>
      <c r="N857" s="282"/>
      <c r="O857" s="282"/>
      <c r="P857" s="282"/>
      <c r="Q857" s="282"/>
      <c r="R857" s="282"/>
      <c r="S857" s="282"/>
      <c r="T857" s="28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84" t="s">
        <v>176</v>
      </c>
      <c r="AU857" s="284" t="s">
        <v>88</v>
      </c>
      <c r="AV857" s="13" t="s">
        <v>88</v>
      </c>
      <c r="AW857" s="13" t="s">
        <v>34</v>
      </c>
      <c r="AX857" s="13" t="s">
        <v>78</v>
      </c>
      <c r="AY857" s="284" t="s">
        <v>168</v>
      </c>
    </row>
    <row r="858" s="14" customFormat="1">
      <c r="A858" s="14"/>
      <c r="B858" s="285"/>
      <c r="C858" s="286"/>
      <c r="D858" s="275" t="s">
        <v>176</v>
      </c>
      <c r="E858" s="287" t="s">
        <v>1</v>
      </c>
      <c r="F858" s="288" t="s">
        <v>178</v>
      </c>
      <c r="G858" s="286"/>
      <c r="H858" s="289">
        <v>23</v>
      </c>
      <c r="I858" s="290"/>
      <c r="J858" s="286"/>
      <c r="K858" s="286"/>
      <c r="L858" s="291"/>
      <c r="M858" s="292"/>
      <c r="N858" s="293"/>
      <c r="O858" s="293"/>
      <c r="P858" s="293"/>
      <c r="Q858" s="293"/>
      <c r="R858" s="293"/>
      <c r="S858" s="293"/>
      <c r="T858" s="29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95" t="s">
        <v>176</v>
      </c>
      <c r="AU858" s="295" t="s">
        <v>88</v>
      </c>
      <c r="AV858" s="14" t="s">
        <v>174</v>
      </c>
      <c r="AW858" s="14" t="s">
        <v>34</v>
      </c>
      <c r="AX858" s="14" t="s">
        <v>86</v>
      </c>
      <c r="AY858" s="295" t="s">
        <v>168</v>
      </c>
    </row>
    <row r="859" s="2" customFormat="1" ht="21.75" customHeight="1">
      <c r="A859" s="39"/>
      <c r="B859" s="40"/>
      <c r="C859" s="259" t="s">
        <v>1086</v>
      </c>
      <c r="D859" s="259" t="s">
        <v>170</v>
      </c>
      <c r="E859" s="260" t="s">
        <v>1087</v>
      </c>
      <c r="F859" s="261" t="s">
        <v>1088</v>
      </c>
      <c r="G859" s="262" t="s">
        <v>1074</v>
      </c>
      <c r="H859" s="263">
        <v>10</v>
      </c>
      <c r="I859" s="264"/>
      <c r="J859" s="265">
        <f>ROUND(I859*H859,2)</f>
        <v>0</v>
      </c>
      <c r="K859" s="266"/>
      <c r="L859" s="45"/>
      <c r="M859" s="267" t="s">
        <v>1</v>
      </c>
      <c r="N859" s="268" t="s">
        <v>43</v>
      </c>
      <c r="O859" s="92"/>
      <c r="P859" s="269">
        <f>O859*H859</f>
        <v>0</v>
      </c>
      <c r="Q859" s="269">
        <v>0</v>
      </c>
      <c r="R859" s="269">
        <f>Q859*H859</f>
        <v>0</v>
      </c>
      <c r="S859" s="269">
        <v>0</v>
      </c>
      <c r="T859" s="27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71" t="s">
        <v>267</v>
      </c>
      <c r="AT859" s="271" t="s">
        <v>170</v>
      </c>
      <c r="AU859" s="271" t="s">
        <v>88</v>
      </c>
      <c r="AY859" s="18" t="s">
        <v>168</v>
      </c>
      <c r="BE859" s="272">
        <f>IF(N859="základní",J859,0)</f>
        <v>0</v>
      </c>
      <c r="BF859" s="272">
        <f>IF(N859="snížená",J859,0)</f>
        <v>0</v>
      </c>
      <c r="BG859" s="272">
        <f>IF(N859="zákl. přenesená",J859,0)</f>
        <v>0</v>
      </c>
      <c r="BH859" s="272">
        <f>IF(N859="sníž. přenesená",J859,0)</f>
        <v>0</v>
      </c>
      <c r="BI859" s="272">
        <f>IF(N859="nulová",J859,0)</f>
        <v>0</v>
      </c>
      <c r="BJ859" s="18" t="s">
        <v>86</v>
      </c>
      <c r="BK859" s="272">
        <f>ROUND(I859*H859,2)</f>
        <v>0</v>
      </c>
      <c r="BL859" s="18" t="s">
        <v>267</v>
      </c>
      <c r="BM859" s="271" t="s">
        <v>1089</v>
      </c>
    </row>
    <row r="860" s="2" customFormat="1" ht="21.75" customHeight="1">
      <c r="A860" s="39"/>
      <c r="B860" s="40"/>
      <c r="C860" s="259" t="s">
        <v>1090</v>
      </c>
      <c r="D860" s="259" t="s">
        <v>170</v>
      </c>
      <c r="E860" s="260" t="s">
        <v>1091</v>
      </c>
      <c r="F860" s="261" t="s">
        <v>1092</v>
      </c>
      <c r="G860" s="262" t="s">
        <v>1074</v>
      </c>
      <c r="H860" s="263">
        <v>1</v>
      </c>
      <c r="I860" s="264"/>
      <c r="J860" s="265">
        <f>ROUND(I860*H860,2)</f>
        <v>0</v>
      </c>
      <c r="K860" s="266"/>
      <c r="L860" s="45"/>
      <c r="M860" s="267" t="s">
        <v>1</v>
      </c>
      <c r="N860" s="268" t="s">
        <v>43</v>
      </c>
      <c r="O860" s="92"/>
      <c r="P860" s="269">
        <f>O860*H860</f>
        <v>0</v>
      </c>
      <c r="Q860" s="269">
        <v>0</v>
      </c>
      <c r="R860" s="269">
        <f>Q860*H860</f>
        <v>0</v>
      </c>
      <c r="S860" s="269">
        <v>0</v>
      </c>
      <c r="T860" s="27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71" t="s">
        <v>267</v>
      </c>
      <c r="AT860" s="271" t="s">
        <v>170</v>
      </c>
      <c r="AU860" s="271" t="s">
        <v>88</v>
      </c>
      <c r="AY860" s="18" t="s">
        <v>168</v>
      </c>
      <c r="BE860" s="272">
        <f>IF(N860="základní",J860,0)</f>
        <v>0</v>
      </c>
      <c r="BF860" s="272">
        <f>IF(N860="snížená",J860,0)</f>
        <v>0</v>
      </c>
      <c r="BG860" s="272">
        <f>IF(N860="zákl. přenesená",J860,0)</f>
        <v>0</v>
      </c>
      <c r="BH860" s="272">
        <f>IF(N860="sníž. přenesená",J860,0)</f>
        <v>0</v>
      </c>
      <c r="BI860" s="272">
        <f>IF(N860="nulová",J860,0)</f>
        <v>0</v>
      </c>
      <c r="BJ860" s="18" t="s">
        <v>86</v>
      </c>
      <c r="BK860" s="272">
        <f>ROUND(I860*H860,2)</f>
        <v>0</v>
      </c>
      <c r="BL860" s="18" t="s">
        <v>267</v>
      </c>
      <c r="BM860" s="271" t="s">
        <v>1093</v>
      </c>
    </row>
    <row r="861" s="2" customFormat="1" ht="21.75" customHeight="1">
      <c r="A861" s="39"/>
      <c r="B861" s="40"/>
      <c r="C861" s="259" t="s">
        <v>1094</v>
      </c>
      <c r="D861" s="259" t="s">
        <v>170</v>
      </c>
      <c r="E861" s="260" t="s">
        <v>1095</v>
      </c>
      <c r="F861" s="261" t="s">
        <v>1096</v>
      </c>
      <c r="G861" s="262" t="s">
        <v>1074</v>
      </c>
      <c r="H861" s="263">
        <v>5</v>
      </c>
      <c r="I861" s="264"/>
      <c r="J861" s="265">
        <f>ROUND(I861*H861,2)</f>
        <v>0</v>
      </c>
      <c r="K861" s="266"/>
      <c r="L861" s="45"/>
      <c r="M861" s="267" t="s">
        <v>1</v>
      </c>
      <c r="N861" s="268" t="s">
        <v>43</v>
      </c>
      <c r="O861" s="92"/>
      <c r="P861" s="269">
        <f>O861*H861</f>
        <v>0</v>
      </c>
      <c r="Q861" s="269">
        <v>0</v>
      </c>
      <c r="R861" s="269">
        <f>Q861*H861</f>
        <v>0</v>
      </c>
      <c r="S861" s="269">
        <v>0</v>
      </c>
      <c r="T861" s="27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71" t="s">
        <v>267</v>
      </c>
      <c r="AT861" s="271" t="s">
        <v>170</v>
      </c>
      <c r="AU861" s="271" t="s">
        <v>88</v>
      </c>
      <c r="AY861" s="18" t="s">
        <v>168</v>
      </c>
      <c r="BE861" s="272">
        <f>IF(N861="základní",J861,0)</f>
        <v>0</v>
      </c>
      <c r="BF861" s="272">
        <f>IF(N861="snížená",J861,0)</f>
        <v>0</v>
      </c>
      <c r="BG861" s="272">
        <f>IF(N861="zákl. přenesená",J861,0)</f>
        <v>0</v>
      </c>
      <c r="BH861" s="272">
        <f>IF(N861="sníž. přenesená",J861,0)</f>
        <v>0</v>
      </c>
      <c r="BI861" s="272">
        <f>IF(N861="nulová",J861,0)</f>
        <v>0</v>
      </c>
      <c r="BJ861" s="18" t="s">
        <v>86</v>
      </c>
      <c r="BK861" s="272">
        <f>ROUND(I861*H861,2)</f>
        <v>0</v>
      </c>
      <c r="BL861" s="18" t="s">
        <v>267</v>
      </c>
      <c r="BM861" s="271" t="s">
        <v>1097</v>
      </c>
    </row>
    <row r="862" s="2" customFormat="1" ht="21.75" customHeight="1">
      <c r="A862" s="39"/>
      <c r="B862" s="40"/>
      <c r="C862" s="259" t="s">
        <v>1098</v>
      </c>
      <c r="D862" s="259" t="s">
        <v>170</v>
      </c>
      <c r="E862" s="260" t="s">
        <v>1099</v>
      </c>
      <c r="F862" s="261" t="s">
        <v>1100</v>
      </c>
      <c r="G862" s="262" t="s">
        <v>1074</v>
      </c>
      <c r="H862" s="263">
        <v>1</v>
      </c>
      <c r="I862" s="264"/>
      <c r="J862" s="265">
        <f>ROUND(I862*H862,2)</f>
        <v>0</v>
      </c>
      <c r="K862" s="266"/>
      <c r="L862" s="45"/>
      <c r="M862" s="267" t="s">
        <v>1</v>
      </c>
      <c r="N862" s="268" t="s">
        <v>43</v>
      </c>
      <c r="O862" s="92"/>
      <c r="P862" s="269">
        <f>O862*H862</f>
        <v>0</v>
      </c>
      <c r="Q862" s="269">
        <v>0</v>
      </c>
      <c r="R862" s="269">
        <f>Q862*H862</f>
        <v>0</v>
      </c>
      <c r="S862" s="269">
        <v>0</v>
      </c>
      <c r="T862" s="27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71" t="s">
        <v>267</v>
      </c>
      <c r="AT862" s="271" t="s">
        <v>170</v>
      </c>
      <c r="AU862" s="271" t="s">
        <v>88</v>
      </c>
      <c r="AY862" s="18" t="s">
        <v>168</v>
      </c>
      <c r="BE862" s="272">
        <f>IF(N862="základní",J862,0)</f>
        <v>0</v>
      </c>
      <c r="BF862" s="272">
        <f>IF(N862="snížená",J862,0)</f>
        <v>0</v>
      </c>
      <c r="BG862" s="272">
        <f>IF(N862="zákl. přenesená",J862,0)</f>
        <v>0</v>
      </c>
      <c r="BH862" s="272">
        <f>IF(N862="sníž. přenesená",J862,0)</f>
        <v>0</v>
      </c>
      <c r="BI862" s="272">
        <f>IF(N862="nulová",J862,0)</f>
        <v>0</v>
      </c>
      <c r="BJ862" s="18" t="s">
        <v>86</v>
      </c>
      <c r="BK862" s="272">
        <f>ROUND(I862*H862,2)</f>
        <v>0</v>
      </c>
      <c r="BL862" s="18" t="s">
        <v>267</v>
      </c>
      <c r="BM862" s="271" t="s">
        <v>1101</v>
      </c>
    </row>
    <row r="863" s="2" customFormat="1" ht="21.75" customHeight="1">
      <c r="A863" s="39"/>
      <c r="B863" s="40"/>
      <c r="C863" s="259" t="s">
        <v>1102</v>
      </c>
      <c r="D863" s="259" t="s">
        <v>170</v>
      </c>
      <c r="E863" s="260" t="s">
        <v>1103</v>
      </c>
      <c r="F863" s="261" t="s">
        <v>1104</v>
      </c>
      <c r="G863" s="262" t="s">
        <v>1074</v>
      </c>
      <c r="H863" s="263">
        <v>1</v>
      </c>
      <c r="I863" s="264"/>
      <c r="J863" s="265">
        <f>ROUND(I863*H863,2)</f>
        <v>0</v>
      </c>
      <c r="K863" s="266"/>
      <c r="L863" s="45"/>
      <c r="M863" s="267" t="s">
        <v>1</v>
      </c>
      <c r="N863" s="268" t="s">
        <v>43</v>
      </c>
      <c r="O863" s="92"/>
      <c r="P863" s="269">
        <f>O863*H863</f>
        <v>0</v>
      </c>
      <c r="Q863" s="269">
        <v>0</v>
      </c>
      <c r="R863" s="269">
        <f>Q863*H863</f>
        <v>0</v>
      </c>
      <c r="S863" s="269">
        <v>0</v>
      </c>
      <c r="T863" s="270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71" t="s">
        <v>267</v>
      </c>
      <c r="AT863" s="271" t="s">
        <v>170</v>
      </c>
      <c r="AU863" s="271" t="s">
        <v>88</v>
      </c>
      <c r="AY863" s="18" t="s">
        <v>168</v>
      </c>
      <c r="BE863" s="272">
        <f>IF(N863="základní",J863,0)</f>
        <v>0</v>
      </c>
      <c r="BF863" s="272">
        <f>IF(N863="snížená",J863,0)</f>
        <v>0</v>
      </c>
      <c r="BG863" s="272">
        <f>IF(N863="zákl. přenesená",J863,0)</f>
        <v>0</v>
      </c>
      <c r="BH863" s="272">
        <f>IF(N863="sníž. přenesená",J863,0)</f>
        <v>0</v>
      </c>
      <c r="BI863" s="272">
        <f>IF(N863="nulová",J863,0)</f>
        <v>0</v>
      </c>
      <c r="BJ863" s="18" t="s">
        <v>86</v>
      </c>
      <c r="BK863" s="272">
        <f>ROUND(I863*H863,2)</f>
        <v>0</v>
      </c>
      <c r="BL863" s="18" t="s">
        <v>267</v>
      </c>
      <c r="BM863" s="271" t="s">
        <v>1105</v>
      </c>
    </row>
    <row r="864" s="2" customFormat="1" ht="21.75" customHeight="1">
      <c r="A864" s="39"/>
      <c r="B864" s="40"/>
      <c r="C864" s="259" t="s">
        <v>1106</v>
      </c>
      <c r="D864" s="259" t="s">
        <v>170</v>
      </c>
      <c r="E864" s="260" t="s">
        <v>1107</v>
      </c>
      <c r="F864" s="261" t="s">
        <v>1108</v>
      </c>
      <c r="G864" s="262" t="s">
        <v>1074</v>
      </c>
      <c r="H864" s="263">
        <v>1</v>
      </c>
      <c r="I864" s="264"/>
      <c r="J864" s="265">
        <f>ROUND(I864*H864,2)</f>
        <v>0</v>
      </c>
      <c r="K864" s="266"/>
      <c r="L864" s="45"/>
      <c r="M864" s="267" t="s">
        <v>1</v>
      </c>
      <c r="N864" s="268" t="s">
        <v>43</v>
      </c>
      <c r="O864" s="92"/>
      <c r="P864" s="269">
        <f>O864*H864</f>
        <v>0</v>
      </c>
      <c r="Q864" s="269">
        <v>0</v>
      </c>
      <c r="R864" s="269">
        <f>Q864*H864</f>
        <v>0</v>
      </c>
      <c r="S864" s="269">
        <v>0</v>
      </c>
      <c r="T864" s="27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71" t="s">
        <v>267</v>
      </c>
      <c r="AT864" s="271" t="s">
        <v>170</v>
      </c>
      <c r="AU864" s="271" t="s">
        <v>88</v>
      </c>
      <c r="AY864" s="18" t="s">
        <v>168</v>
      </c>
      <c r="BE864" s="272">
        <f>IF(N864="základní",J864,0)</f>
        <v>0</v>
      </c>
      <c r="BF864" s="272">
        <f>IF(N864="snížená",J864,0)</f>
        <v>0</v>
      </c>
      <c r="BG864" s="272">
        <f>IF(N864="zákl. přenesená",J864,0)</f>
        <v>0</v>
      </c>
      <c r="BH864" s="272">
        <f>IF(N864="sníž. přenesená",J864,0)</f>
        <v>0</v>
      </c>
      <c r="BI864" s="272">
        <f>IF(N864="nulová",J864,0)</f>
        <v>0</v>
      </c>
      <c r="BJ864" s="18" t="s">
        <v>86</v>
      </c>
      <c r="BK864" s="272">
        <f>ROUND(I864*H864,2)</f>
        <v>0</v>
      </c>
      <c r="BL864" s="18" t="s">
        <v>267</v>
      </c>
      <c r="BM864" s="271" t="s">
        <v>1109</v>
      </c>
    </row>
    <row r="865" s="2" customFormat="1" ht="21.75" customHeight="1">
      <c r="A865" s="39"/>
      <c r="B865" s="40"/>
      <c r="C865" s="259" t="s">
        <v>1110</v>
      </c>
      <c r="D865" s="259" t="s">
        <v>170</v>
      </c>
      <c r="E865" s="260" t="s">
        <v>1111</v>
      </c>
      <c r="F865" s="261" t="s">
        <v>1112</v>
      </c>
      <c r="G865" s="262" t="s">
        <v>1074</v>
      </c>
      <c r="H865" s="263">
        <v>1</v>
      </c>
      <c r="I865" s="264"/>
      <c r="J865" s="265">
        <f>ROUND(I865*H865,2)</f>
        <v>0</v>
      </c>
      <c r="K865" s="266"/>
      <c r="L865" s="45"/>
      <c r="M865" s="267" t="s">
        <v>1</v>
      </c>
      <c r="N865" s="268" t="s">
        <v>43</v>
      </c>
      <c r="O865" s="92"/>
      <c r="P865" s="269">
        <f>O865*H865</f>
        <v>0</v>
      </c>
      <c r="Q865" s="269">
        <v>0</v>
      </c>
      <c r="R865" s="269">
        <f>Q865*H865</f>
        <v>0</v>
      </c>
      <c r="S865" s="269">
        <v>0</v>
      </c>
      <c r="T865" s="27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71" t="s">
        <v>267</v>
      </c>
      <c r="AT865" s="271" t="s">
        <v>170</v>
      </c>
      <c r="AU865" s="271" t="s">
        <v>88</v>
      </c>
      <c r="AY865" s="18" t="s">
        <v>168</v>
      </c>
      <c r="BE865" s="272">
        <f>IF(N865="základní",J865,0)</f>
        <v>0</v>
      </c>
      <c r="BF865" s="272">
        <f>IF(N865="snížená",J865,0)</f>
        <v>0</v>
      </c>
      <c r="BG865" s="272">
        <f>IF(N865="zákl. přenesená",J865,0)</f>
        <v>0</v>
      </c>
      <c r="BH865" s="272">
        <f>IF(N865="sníž. přenesená",J865,0)</f>
        <v>0</v>
      </c>
      <c r="BI865" s="272">
        <f>IF(N865="nulová",J865,0)</f>
        <v>0</v>
      </c>
      <c r="BJ865" s="18" t="s">
        <v>86</v>
      </c>
      <c r="BK865" s="272">
        <f>ROUND(I865*H865,2)</f>
        <v>0</v>
      </c>
      <c r="BL865" s="18" t="s">
        <v>267</v>
      </c>
      <c r="BM865" s="271" t="s">
        <v>1113</v>
      </c>
    </row>
    <row r="866" s="2" customFormat="1" ht="21.75" customHeight="1">
      <c r="A866" s="39"/>
      <c r="B866" s="40"/>
      <c r="C866" s="259" t="s">
        <v>1114</v>
      </c>
      <c r="D866" s="259" t="s">
        <v>170</v>
      </c>
      <c r="E866" s="260" t="s">
        <v>1115</v>
      </c>
      <c r="F866" s="261" t="s">
        <v>1116</v>
      </c>
      <c r="G866" s="262" t="s">
        <v>1074</v>
      </c>
      <c r="H866" s="263">
        <v>1</v>
      </c>
      <c r="I866" s="264"/>
      <c r="J866" s="265">
        <f>ROUND(I866*H866,2)</f>
        <v>0</v>
      </c>
      <c r="K866" s="266"/>
      <c r="L866" s="45"/>
      <c r="M866" s="267" t="s">
        <v>1</v>
      </c>
      <c r="N866" s="268" t="s">
        <v>43</v>
      </c>
      <c r="O866" s="92"/>
      <c r="P866" s="269">
        <f>O866*H866</f>
        <v>0</v>
      </c>
      <c r="Q866" s="269">
        <v>0</v>
      </c>
      <c r="R866" s="269">
        <f>Q866*H866</f>
        <v>0</v>
      </c>
      <c r="S866" s="269">
        <v>0</v>
      </c>
      <c r="T866" s="270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71" t="s">
        <v>267</v>
      </c>
      <c r="AT866" s="271" t="s">
        <v>170</v>
      </c>
      <c r="AU866" s="271" t="s">
        <v>88</v>
      </c>
      <c r="AY866" s="18" t="s">
        <v>168</v>
      </c>
      <c r="BE866" s="272">
        <f>IF(N866="základní",J866,0)</f>
        <v>0</v>
      </c>
      <c r="BF866" s="272">
        <f>IF(N866="snížená",J866,0)</f>
        <v>0</v>
      </c>
      <c r="BG866" s="272">
        <f>IF(N866="zákl. přenesená",J866,0)</f>
        <v>0</v>
      </c>
      <c r="BH866" s="272">
        <f>IF(N866="sníž. přenesená",J866,0)</f>
        <v>0</v>
      </c>
      <c r="BI866" s="272">
        <f>IF(N866="nulová",J866,0)</f>
        <v>0</v>
      </c>
      <c r="BJ866" s="18" t="s">
        <v>86</v>
      </c>
      <c r="BK866" s="272">
        <f>ROUND(I866*H866,2)</f>
        <v>0</v>
      </c>
      <c r="BL866" s="18" t="s">
        <v>267</v>
      </c>
      <c r="BM866" s="271" t="s">
        <v>1117</v>
      </c>
    </row>
    <row r="867" s="2" customFormat="1" ht="33" customHeight="1">
      <c r="A867" s="39"/>
      <c r="B867" s="40"/>
      <c r="C867" s="259" t="s">
        <v>1118</v>
      </c>
      <c r="D867" s="259" t="s">
        <v>170</v>
      </c>
      <c r="E867" s="260" t="s">
        <v>1119</v>
      </c>
      <c r="F867" s="261" t="s">
        <v>1120</v>
      </c>
      <c r="G867" s="262" t="s">
        <v>1074</v>
      </c>
      <c r="H867" s="263">
        <v>1</v>
      </c>
      <c r="I867" s="264"/>
      <c r="J867" s="265">
        <f>ROUND(I867*H867,2)</f>
        <v>0</v>
      </c>
      <c r="K867" s="266"/>
      <c r="L867" s="45"/>
      <c r="M867" s="267" t="s">
        <v>1</v>
      </c>
      <c r="N867" s="268" t="s">
        <v>43</v>
      </c>
      <c r="O867" s="92"/>
      <c r="P867" s="269">
        <f>O867*H867</f>
        <v>0</v>
      </c>
      <c r="Q867" s="269">
        <v>0</v>
      </c>
      <c r="R867" s="269">
        <f>Q867*H867</f>
        <v>0</v>
      </c>
      <c r="S867" s="269">
        <v>0</v>
      </c>
      <c r="T867" s="27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71" t="s">
        <v>267</v>
      </c>
      <c r="AT867" s="271" t="s">
        <v>170</v>
      </c>
      <c r="AU867" s="271" t="s">
        <v>88</v>
      </c>
      <c r="AY867" s="18" t="s">
        <v>168</v>
      </c>
      <c r="BE867" s="272">
        <f>IF(N867="základní",J867,0)</f>
        <v>0</v>
      </c>
      <c r="BF867" s="272">
        <f>IF(N867="snížená",J867,0)</f>
        <v>0</v>
      </c>
      <c r="BG867" s="272">
        <f>IF(N867="zákl. přenesená",J867,0)</f>
        <v>0</v>
      </c>
      <c r="BH867" s="272">
        <f>IF(N867="sníž. přenesená",J867,0)</f>
        <v>0</v>
      </c>
      <c r="BI867" s="272">
        <f>IF(N867="nulová",J867,0)</f>
        <v>0</v>
      </c>
      <c r="BJ867" s="18" t="s">
        <v>86</v>
      </c>
      <c r="BK867" s="272">
        <f>ROUND(I867*H867,2)</f>
        <v>0</v>
      </c>
      <c r="BL867" s="18" t="s">
        <v>267</v>
      </c>
      <c r="BM867" s="271" t="s">
        <v>1121</v>
      </c>
    </row>
    <row r="868" s="2" customFormat="1" ht="33" customHeight="1">
      <c r="A868" s="39"/>
      <c r="B868" s="40"/>
      <c r="C868" s="259" t="s">
        <v>1122</v>
      </c>
      <c r="D868" s="259" t="s">
        <v>170</v>
      </c>
      <c r="E868" s="260" t="s">
        <v>1123</v>
      </c>
      <c r="F868" s="261" t="s">
        <v>1124</v>
      </c>
      <c r="G868" s="262" t="s">
        <v>1074</v>
      </c>
      <c r="H868" s="263">
        <v>3</v>
      </c>
      <c r="I868" s="264"/>
      <c r="J868" s="265">
        <f>ROUND(I868*H868,2)</f>
        <v>0</v>
      </c>
      <c r="K868" s="266"/>
      <c r="L868" s="45"/>
      <c r="M868" s="267" t="s">
        <v>1</v>
      </c>
      <c r="N868" s="268" t="s">
        <v>43</v>
      </c>
      <c r="O868" s="92"/>
      <c r="P868" s="269">
        <f>O868*H868</f>
        <v>0</v>
      </c>
      <c r="Q868" s="269">
        <v>0</v>
      </c>
      <c r="R868" s="269">
        <f>Q868*H868</f>
        <v>0</v>
      </c>
      <c r="S868" s="269">
        <v>0</v>
      </c>
      <c r="T868" s="270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71" t="s">
        <v>267</v>
      </c>
      <c r="AT868" s="271" t="s">
        <v>170</v>
      </c>
      <c r="AU868" s="271" t="s">
        <v>88</v>
      </c>
      <c r="AY868" s="18" t="s">
        <v>168</v>
      </c>
      <c r="BE868" s="272">
        <f>IF(N868="základní",J868,0)</f>
        <v>0</v>
      </c>
      <c r="BF868" s="272">
        <f>IF(N868="snížená",J868,0)</f>
        <v>0</v>
      </c>
      <c r="BG868" s="272">
        <f>IF(N868="zákl. přenesená",J868,0)</f>
        <v>0</v>
      </c>
      <c r="BH868" s="272">
        <f>IF(N868="sníž. přenesená",J868,0)</f>
        <v>0</v>
      </c>
      <c r="BI868" s="272">
        <f>IF(N868="nulová",J868,0)</f>
        <v>0</v>
      </c>
      <c r="BJ868" s="18" t="s">
        <v>86</v>
      </c>
      <c r="BK868" s="272">
        <f>ROUND(I868*H868,2)</f>
        <v>0</v>
      </c>
      <c r="BL868" s="18" t="s">
        <v>267</v>
      </c>
      <c r="BM868" s="271" t="s">
        <v>1125</v>
      </c>
    </row>
    <row r="869" s="2" customFormat="1" ht="33" customHeight="1">
      <c r="A869" s="39"/>
      <c r="B869" s="40"/>
      <c r="C869" s="259" t="s">
        <v>1126</v>
      </c>
      <c r="D869" s="259" t="s">
        <v>170</v>
      </c>
      <c r="E869" s="260" t="s">
        <v>1127</v>
      </c>
      <c r="F869" s="261" t="s">
        <v>1128</v>
      </c>
      <c r="G869" s="262" t="s">
        <v>1074</v>
      </c>
      <c r="H869" s="263">
        <v>2</v>
      </c>
      <c r="I869" s="264"/>
      <c r="J869" s="265">
        <f>ROUND(I869*H869,2)</f>
        <v>0</v>
      </c>
      <c r="K869" s="266"/>
      <c r="L869" s="45"/>
      <c r="M869" s="267" t="s">
        <v>1</v>
      </c>
      <c r="N869" s="268" t="s">
        <v>43</v>
      </c>
      <c r="O869" s="92"/>
      <c r="P869" s="269">
        <f>O869*H869</f>
        <v>0</v>
      </c>
      <c r="Q869" s="269">
        <v>0</v>
      </c>
      <c r="R869" s="269">
        <f>Q869*H869</f>
        <v>0</v>
      </c>
      <c r="S869" s="269">
        <v>0</v>
      </c>
      <c r="T869" s="27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71" t="s">
        <v>267</v>
      </c>
      <c r="AT869" s="271" t="s">
        <v>170</v>
      </c>
      <c r="AU869" s="271" t="s">
        <v>88</v>
      </c>
      <c r="AY869" s="18" t="s">
        <v>168</v>
      </c>
      <c r="BE869" s="272">
        <f>IF(N869="základní",J869,0)</f>
        <v>0</v>
      </c>
      <c r="BF869" s="272">
        <f>IF(N869="snížená",J869,0)</f>
        <v>0</v>
      </c>
      <c r="BG869" s="272">
        <f>IF(N869="zákl. přenesená",J869,0)</f>
        <v>0</v>
      </c>
      <c r="BH869" s="272">
        <f>IF(N869="sníž. přenesená",J869,0)</f>
        <v>0</v>
      </c>
      <c r="BI869" s="272">
        <f>IF(N869="nulová",J869,0)</f>
        <v>0</v>
      </c>
      <c r="BJ869" s="18" t="s">
        <v>86</v>
      </c>
      <c r="BK869" s="272">
        <f>ROUND(I869*H869,2)</f>
        <v>0</v>
      </c>
      <c r="BL869" s="18" t="s">
        <v>267</v>
      </c>
      <c r="BM869" s="271" t="s">
        <v>1129</v>
      </c>
    </row>
    <row r="870" s="2" customFormat="1" ht="21.75" customHeight="1">
      <c r="A870" s="39"/>
      <c r="B870" s="40"/>
      <c r="C870" s="259" t="s">
        <v>1130</v>
      </c>
      <c r="D870" s="259" t="s">
        <v>170</v>
      </c>
      <c r="E870" s="260" t="s">
        <v>1131</v>
      </c>
      <c r="F870" s="261" t="s">
        <v>1132</v>
      </c>
      <c r="G870" s="262" t="s">
        <v>1074</v>
      </c>
      <c r="H870" s="263">
        <v>3</v>
      </c>
      <c r="I870" s="264"/>
      <c r="J870" s="265">
        <f>ROUND(I870*H870,2)</f>
        <v>0</v>
      </c>
      <c r="K870" s="266"/>
      <c r="L870" s="45"/>
      <c r="M870" s="267" t="s">
        <v>1</v>
      </c>
      <c r="N870" s="268" t="s">
        <v>43</v>
      </c>
      <c r="O870" s="92"/>
      <c r="P870" s="269">
        <f>O870*H870</f>
        <v>0</v>
      </c>
      <c r="Q870" s="269">
        <v>0</v>
      </c>
      <c r="R870" s="269">
        <f>Q870*H870</f>
        <v>0</v>
      </c>
      <c r="S870" s="269">
        <v>0</v>
      </c>
      <c r="T870" s="270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71" t="s">
        <v>267</v>
      </c>
      <c r="AT870" s="271" t="s">
        <v>170</v>
      </c>
      <c r="AU870" s="271" t="s">
        <v>88</v>
      </c>
      <c r="AY870" s="18" t="s">
        <v>168</v>
      </c>
      <c r="BE870" s="272">
        <f>IF(N870="základní",J870,0)</f>
        <v>0</v>
      </c>
      <c r="BF870" s="272">
        <f>IF(N870="snížená",J870,0)</f>
        <v>0</v>
      </c>
      <c r="BG870" s="272">
        <f>IF(N870="zákl. přenesená",J870,0)</f>
        <v>0</v>
      </c>
      <c r="BH870" s="272">
        <f>IF(N870="sníž. přenesená",J870,0)</f>
        <v>0</v>
      </c>
      <c r="BI870" s="272">
        <f>IF(N870="nulová",J870,0)</f>
        <v>0</v>
      </c>
      <c r="BJ870" s="18" t="s">
        <v>86</v>
      </c>
      <c r="BK870" s="272">
        <f>ROUND(I870*H870,2)</f>
        <v>0</v>
      </c>
      <c r="BL870" s="18" t="s">
        <v>267</v>
      </c>
      <c r="BM870" s="271" t="s">
        <v>1133</v>
      </c>
    </row>
    <row r="871" s="2" customFormat="1" ht="21.75" customHeight="1">
      <c r="A871" s="39"/>
      <c r="B871" s="40"/>
      <c r="C871" s="259" t="s">
        <v>1134</v>
      </c>
      <c r="D871" s="259" t="s">
        <v>170</v>
      </c>
      <c r="E871" s="260" t="s">
        <v>1135</v>
      </c>
      <c r="F871" s="261" t="s">
        <v>1136</v>
      </c>
      <c r="G871" s="262" t="s">
        <v>1074</v>
      </c>
      <c r="H871" s="263">
        <v>2</v>
      </c>
      <c r="I871" s="264"/>
      <c r="J871" s="265">
        <f>ROUND(I871*H871,2)</f>
        <v>0</v>
      </c>
      <c r="K871" s="266"/>
      <c r="L871" s="45"/>
      <c r="M871" s="267" t="s">
        <v>1</v>
      </c>
      <c r="N871" s="268" t="s">
        <v>43</v>
      </c>
      <c r="O871" s="92"/>
      <c r="P871" s="269">
        <f>O871*H871</f>
        <v>0</v>
      </c>
      <c r="Q871" s="269">
        <v>0</v>
      </c>
      <c r="R871" s="269">
        <f>Q871*H871</f>
        <v>0</v>
      </c>
      <c r="S871" s="269">
        <v>0</v>
      </c>
      <c r="T871" s="270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71" t="s">
        <v>267</v>
      </c>
      <c r="AT871" s="271" t="s">
        <v>170</v>
      </c>
      <c r="AU871" s="271" t="s">
        <v>88</v>
      </c>
      <c r="AY871" s="18" t="s">
        <v>168</v>
      </c>
      <c r="BE871" s="272">
        <f>IF(N871="základní",J871,0)</f>
        <v>0</v>
      </c>
      <c r="BF871" s="272">
        <f>IF(N871="snížená",J871,0)</f>
        <v>0</v>
      </c>
      <c r="BG871" s="272">
        <f>IF(N871="zákl. přenesená",J871,0)</f>
        <v>0</v>
      </c>
      <c r="BH871" s="272">
        <f>IF(N871="sníž. přenesená",J871,0)</f>
        <v>0</v>
      </c>
      <c r="BI871" s="272">
        <f>IF(N871="nulová",J871,0)</f>
        <v>0</v>
      </c>
      <c r="BJ871" s="18" t="s">
        <v>86</v>
      </c>
      <c r="BK871" s="272">
        <f>ROUND(I871*H871,2)</f>
        <v>0</v>
      </c>
      <c r="BL871" s="18" t="s">
        <v>267</v>
      </c>
      <c r="BM871" s="271" t="s">
        <v>1137</v>
      </c>
    </row>
    <row r="872" s="2" customFormat="1" ht="21.75" customHeight="1">
      <c r="A872" s="39"/>
      <c r="B872" s="40"/>
      <c r="C872" s="259" t="s">
        <v>1138</v>
      </c>
      <c r="D872" s="259" t="s">
        <v>170</v>
      </c>
      <c r="E872" s="260" t="s">
        <v>1139</v>
      </c>
      <c r="F872" s="261" t="s">
        <v>1140</v>
      </c>
      <c r="G872" s="262" t="s">
        <v>1074</v>
      </c>
      <c r="H872" s="263">
        <v>2</v>
      </c>
      <c r="I872" s="264"/>
      <c r="J872" s="265">
        <f>ROUND(I872*H872,2)</f>
        <v>0</v>
      </c>
      <c r="K872" s="266"/>
      <c r="L872" s="45"/>
      <c r="M872" s="267" t="s">
        <v>1</v>
      </c>
      <c r="N872" s="268" t="s">
        <v>43</v>
      </c>
      <c r="O872" s="92"/>
      <c r="P872" s="269">
        <f>O872*H872</f>
        <v>0</v>
      </c>
      <c r="Q872" s="269">
        <v>0</v>
      </c>
      <c r="R872" s="269">
        <f>Q872*H872</f>
        <v>0</v>
      </c>
      <c r="S872" s="269">
        <v>0</v>
      </c>
      <c r="T872" s="270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71" t="s">
        <v>267</v>
      </c>
      <c r="AT872" s="271" t="s">
        <v>170</v>
      </c>
      <c r="AU872" s="271" t="s">
        <v>88</v>
      </c>
      <c r="AY872" s="18" t="s">
        <v>168</v>
      </c>
      <c r="BE872" s="272">
        <f>IF(N872="základní",J872,0)</f>
        <v>0</v>
      </c>
      <c r="BF872" s="272">
        <f>IF(N872="snížená",J872,0)</f>
        <v>0</v>
      </c>
      <c r="BG872" s="272">
        <f>IF(N872="zákl. přenesená",J872,0)</f>
        <v>0</v>
      </c>
      <c r="BH872" s="272">
        <f>IF(N872="sníž. přenesená",J872,0)</f>
        <v>0</v>
      </c>
      <c r="BI872" s="272">
        <f>IF(N872="nulová",J872,0)</f>
        <v>0</v>
      </c>
      <c r="BJ872" s="18" t="s">
        <v>86</v>
      </c>
      <c r="BK872" s="272">
        <f>ROUND(I872*H872,2)</f>
        <v>0</v>
      </c>
      <c r="BL872" s="18" t="s">
        <v>267</v>
      </c>
      <c r="BM872" s="271" t="s">
        <v>1141</v>
      </c>
    </row>
    <row r="873" s="2" customFormat="1" ht="21.75" customHeight="1">
      <c r="A873" s="39"/>
      <c r="B873" s="40"/>
      <c r="C873" s="259" t="s">
        <v>1142</v>
      </c>
      <c r="D873" s="259" t="s">
        <v>170</v>
      </c>
      <c r="E873" s="260" t="s">
        <v>1143</v>
      </c>
      <c r="F873" s="261" t="s">
        <v>1144</v>
      </c>
      <c r="G873" s="262" t="s">
        <v>1074</v>
      </c>
      <c r="H873" s="263">
        <v>1</v>
      </c>
      <c r="I873" s="264"/>
      <c r="J873" s="265">
        <f>ROUND(I873*H873,2)</f>
        <v>0</v>
      </c>
      <c r="K873" s="266"/>
      <c r="L873" s="45"/>
      <c r="M873" s="267" t="s">
        <v>1</v>
      </c>
      <c r="N873" s="268" t="s">
        <v>43</v>
      </c>
      <c r="O873" s="92"/>
      <c r="P873" s="269">
        <f>O873*H873</f>
        <v>0</v>
      </c>
      <c r="Q873" s="269">
        <v>0</v>
      </c>
      <c r="R873" s="269">
        <f>Q873*H873</f>
        <v>0</v>
      </c>
      <c r="S873" s="269">
        <v>0</v>
      </c>
      <c r="T873" s="27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71" t="s">
        <v>267</v>
      </c>
      <c r="AT873" s="271" t="s">
        <v>170</v>
      </c>
      <c r="AU873" s="271" t="s">
        <v>88</v>
      </c>
      <c r="AY873" s="18" t="s">
        <v>168</v>
      </c>
      <c r="BE873" s="272">
        <f>IF(N873="základní",J873,0)</f>
        <v>0</v>
      </c>
      <c r="BF873" s="272">
        <f>IF(N873="snížená",J873,0)</f>
        <v>0</v>
      </c>
      <c r="BG873" s="272">
        <f>IF(N873="zákl. přenesená",J873,0)</f>
        <v>0</v>
      </c>
      <c r="BH873" s="272">
        <f>IF(N873="sníž. přenesená",J873,0)</f>
        <v>0</v>
      </c>
      <c r="BI873" s="272">
        <f>IF(N873="nulová",J873,0)</f>
        <v>0</v>
      </c>
      <c r="BJ873" s="18" t="s">
        <v>86</v>
      </c>
      <c r="BK873" s="272">
        <f>ROUND(I873*H873,2)</f>
        <v>0</v>
      </c>
      <c r="BL873" s="18" t="s">
        <v>267</v>
      </c>
      <c r="BM873" s="271" t="s">
        <v>1145</v>
      </c>
    </row>
    <row r="874" s="2" customFormat="1" ht="21.75" customHeight="1">
      <c r="A874" s="39"/>
      <c r="B874" s="40"/>
      <c r="C874" s="259" t="s">
        <v>1146</v>
      </c>
      <c r="D874" s="259" t="s">
        <v>170</v>
      </c>
      <c r="E874" s="260" t="s">
        <v>1147</v>
      </c>
      <c r="F874" s="261" t="s">
        <v>1148</v>
      </c>
      <c r="G874" s="262" t="s">
        <v>1074</v>
      </c>
      <c r="H874" s="263">
        <v>3</v>
      </c>
      <c r="I874" s="264"/>
      <c r="J874" s="265">
        <f>ROUND(I874*H874,2)</f>
        <v>0</v>
      </c>
      <c r="K874" s="266"/>
      <c r="L874" s="45"/>
      <c r="M874" s="267" t="s">
        <v>1</v>
      </c>
      <c r="N874" s="268" t="s">
        <v>43</v>
      </c>
      <c r="O874" s="92"/>
      <c r="P874" s="269">
        <f>O874*H874</f>
        <v>0</v>
      </c>
      <c r="Q874" s="269">
        <v>0</v>
      </c>
      <c r="R874" s="269">
        <f>Q874*H874</f>
        <v>0</v>
      </c>
      <c r="S874" s="269">
        <v>0</v>
      </c>
      <c r="T874" s="27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71" t="s">
        <v>267</v>
      </c>
      <c r="AT874" s="271" t="s">
        <v>170</v>
      </c>
      <c r="AU874" s="271" t="s">
        <v>88</v>
      </c>
      <c r="AY874" s="18" t="s">
        <v>168</v>
      </c>
      <c r="BE874" s="272">
        <f>IF(N874="základní",J874,0)</f>
        <v>0</v>
      </c>
      <c r="BF874" s="272">
        <f>IF(N874="snížená",J874,0)</f>
        <v>0</v>
      </c>
      <c r="BG874" s="272">
        <f>IF(N874="zákl. přenesená",J874,0)</f>
        <v>0</v>
      </c>
      <c r="BH874" s="272">
        <f>IF(N874="sníž. přenesená",J874,0)</f>
        <v>0</v>
      </c>
      <c r="BI874" s="272">
        <f>IF(N874="nulová",J874,0)</f>
        <v>0</v>
      </c>
      <c r="BJ874" s="18" t="s">
        <v>86</v>
      </c>
      <c r="BK874" s="272">
        <f>ROUND(I874*H874,2)</f>
        <v>0</v>
      </c>
      <c r="BL874" s="18" t="s">
        <v>267</v>
      </c>
      <c r="BM874" s="271" t="s">
        <v>1149</v>
      </c>
    </row>
    <row r="875" s="2" customFormat="1" ht="21.75" customHeight="1">
      <c r="A875" s="39"/>
      <c r="B875" s="40"/>
      <c r="C875" s="259" t="s">
        <v>1150</v>
      </c>
      <c r="D875" s="259" t="s">
        <v>170</v>
      </c>
      <c r="E875" s="260" t="s">
        <v>1151</v>
      </c>
      <c r="F875" s="261" t="s">
        <v>1152</v>
      </c>
      <c r="G875" s="262" t="s">
        <v>1074</v>
      </c>
      <c r="H875" s="263">
        <v>2</v>
      </c>
      <c r="I875" s="264"/>
      <c r="J875" s="265">
        <f>ROUND(I875*H875,2)</f>
        <v>0</v>
      </c>
      <c r="K875" s="266"/>
      <c r="L875" s="45"/>
      <c r="M875" s="267" t="s">
        <v>1</v>
      </c>
      <c r="N875" s="268" t="s">
        <v>43</v>
      </c>
      <c r="O875" s="92"/>
      <c r="P875" s="269">
        <f>O875*H875</f>
        <v>0</v>
      </c>
      <c r="Q875" s="269">
        <v>0</v>
      </c>
      <c r="R875" s="269">
        <f>Q875*H875</f>
        <v>0</v>
      </c>
      <c r="S875" s="269">
        <v>0</v>
      </c>
      <c r="T875" s="27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71" t="s">
        <v>267</v>
      </c>
      <c r="AT875" s="271" t="s">
        <v>170</v>
      </c>
      <c r="AU875" s="271" t="s">
        <v>88</v>
      </c>
      <c r="AY875" s="18" t="s">
        <v>168</v>
      </c>
      <c r="BE875" s="272">
        <f>IF(N875="základní",J875,0)</f>
        <v>0</v>
      </c>
      <c r="BF875" s="272">
        <f>IF(N875="snížená",J875,0)</f>
        <v>0</v>
      </c>
      <c r="BG875" s="272">
        <f>IF(N875="zákl. přenesená",J875,0)</f>
        <v>0</v>
      </c>
      <c r="BH875" s="272">
        <f>IF(N875="sníž. přenesená",J875,0)</f>
        <v>0</v>
      </c>
      <c r="BI875" s="272">
        <f>IF(N875="nulová",J875,0)</f>
        <v>0</v>
      </c>
      <c r="BJ875" s="18" t="s">
        <v>86</v>
      </c>
      <c r="BK875" s="272">
        <f>ROUND(I875*H875,2)</f>
        <v>0</v>
      </c>
      <c r="BL875" s="18" t="s">
        <v>267</v>
      </c>
      <c r="BM875" s="271" t="s">
        <v>1153</v>
      </c>
    </row>
    <row r="876" s="2" customFormat="1" ht="21.75" customHeight="1">
      <c r="A876" s="39"/>
      <c r="B876" s="40"/>
      <c r="C876" s="259" t="s">
        <v>1154</v>
      </c>
      <c r="D876" s="259" t="s">
        <v>170</v>
      </c>
      <c r="E876" s="260" t="s">
        <v>1155</v>
      </c>
      <c r="F876" s="261" t="s">
        <v>1156</v>
      </c>
      <c r="G876" s="262" t="s">
        <v>1074</v>
      </c>
      <c r="H876" s="263">
        <v>1</v>
      </c>
      <c r="I876" s="264"/>
      <c r="J876" s="265">
        <f>ROUND(I876*H876,2)</f>
        <v>0</v>
      </c>
      <c r="K876" s="266"/>
      <c r="L876" s="45"/>
      <c r="M876" s="267" t="s">
        <v>1</v>
      </c>
      <c r="N876" s="268" t="s">
        <v>43</v>
      </c>
      <c r="O876" s="92"/>
      <c r="P876" s="269">
        <f>O876*H876</f>
        <v>0</v>
      </c>
      <c r="Q876" s="269">
        <v>0</v>
      </c>
      <c r="R876" s="269">
        <f>Q876*H876</f>
        <v>0</v>
      </c>
      <c r="S876" s="269">
        <v>0</v>
      </c>
      <c r="T876" s="27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71" t="s">
        <v>267</v>
      </c>
      <c r="AT876" s="271" t="s">
        <v>170</v>
      </c>
      <c r="AU876" s="271" t="s">
        <v>88</v>
      </c>
      <c r="AY876" s="18" t="s">
        <v>168</v>
      </c>
      <c r="BE876" s="272">
        <f>IF(N876="základní",J876,0)</f>
        <v>0</v>
      </c>
      <c r="BF876" s="272">
        <f>IF(N876="snížená",J876,0)</f>
        <v>0</v>
      </c>
      <c r="BG876" s="272">
        <f>IF(N876="zákl. přenesená",J876,0)</f>
        <v>0</v>
      </c>
      <c r="BH876" s="272">
        <f>IF(N876="sníž. přenesená",J876,0)</f>
        <v>0</v>
      </c>
      <c r="BI876" s="272">
        <f>IF(N876="nulová",J876,0)</f>
        <v>0</v>
      </c>
      <c r="BJ876" s="18" t="s">
        <v>86</v>
      </c>
      <c r="BK876" s="272">
        <f>ROUND(I876*H876,2)</f>
        <v>0</v>
      </c>
      <c r="BL876" s="18" t="s">
        <v>267</v>
      </c>
      <c r="BM876" s="271" t="s">
        <v>1157</v>
      </c>
    </row>
    <row r="877" s="2" customFormat="1" ht="21.75" customHeight="1">
      <c r="A877" s="39"/>
      <c r="B877" s="40"/>
      <c r="C877" s="259" t="s">
        <v>1158</v>
      </c>
      <c r="D877" s="259" t="s">
        <v>170</v>
      </c>
      <c r="E877" s="260" t="s">
        <v>1159</v>
      </c>
      <c r="F877" s="261" t="s">
        <v>1160</v>
      </c>
      <c r="G877" s="262" t="s">
        <v>1074</v>
      </c>
      <c r="H877" s="263">
        <v>2</v>
      </c>
      <c r="I877" s="264"/>
      <c r="J877" s="265">
        <f>ROUND(I877*H877,2)</f>
        <v>0</v>
      </c>
      <c r="K877" s="266"/>
      <c r="L877" s="45"/>
      <c r="M877" s="267" t="s">
        <v>1</v>
      </c>
      <c r="N877" s="268" t="s">
        <v>43</v>
      </c>
      <c r="O877" s="92"/>
      <c r="P877" s="269">
        <f>O877*H877</f>
        <v>0</v>
      </c>
      <c r="Q877" s="269">
        <v>0</v>
      </c>
      <c r="R877" s="269">
        <f>Q877*H877</f>
        <v>0</v>
      </c>
      <c r="S877" s="269">
        <v>0</v>
      </c>
      <c r="T877" s="27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71" t="s">
        <v>267</v>
      </c>
      <c r="AT877" s="271" t="s">
        <v>170</v>
      </c>
      <c r="AU877" s="271" t="s">
        <v>88</v>
      </c>
      <c r="AY877" s="18" t="s">
        <v>168</v>
      </c>
      <c r="BE877" s="272">
        <f>IF(N877="základní",J877,0)</f>
        <v>0</v>
      </c>
      <c r="BF877" s="272">
        <f>IF(N877="snížená",J877,0)</f>
        <v>0</v>
      </c>
      <c r="BG877" s="272">
        <f>IF(N877="zákl. přenesená",J877,0)</f>
        <v>0</v>
      </c>
      <c r="BH877" s="272">
        <f>IF(N877="sníž. přenesená",J877,0)</f>
        <v>0</v>
      </c>
      <c r="BI877" s="272">
        <f>IF(N877="nulová",J877,0)</f>
        <v>0</v>
      </c>
      <c r="BJ877" s="18" t="s">
        <v>86</v>
      </c>
      <c r="BK877" s="272">
        <f>ROUND(I877*H877,2)</f>
        <v>0</v>
      </c>
      <c r="BL877" s="18" t="s">
        <v>267</v>
      </c>
      <c r="BM877" s="271" t="s">
        <v>1161</v>
      </c>
    </row>
    <row r="878" s="2" customFormat="1" ht="21.75" customHeight="1">
      <c r="A878" s="39"/>
      <c r="B878" s="40"/>
      <c r="C878" s="259" t="s">
        <v>1162</v>
      </c>
      <c r="D878" s="259" t="s">
        <v>170</v>
      </c>
      <c r="E878" s="260" t="s">
        <v>1163</v>
      </c>
      <c r="F878" s="261" t="s">
        <v>1164</v>
      </c>
      <c r="G878" s="262" t="s">
        <v>1074</v>
      </c>
      <c r="H878" s="263">
        <v>13</v>
      </c>
      <c r="I878" s="264"/>
      <c r="J878" s="265">
        <f>ROUND(I878*H878,2)</f>
        <v>0</v>
      </c>
      <c r="K878" s="266"/>
      <c r="L878" s="45"/>
      <c r="M878" s="267" t="s">
        <v>1</v>
      </c>
      <c r="N878" s="268" t="s">
        <v>43</v>
      </c>
      <c r="O878" s="92"/>
      <c r="P878" s="269">
        <f>O878*H878</f>
        <v>0</v>
      </c>
      <c r="Q878" s="269">
        <v>0</v>
      </c>
      <c r="R878" s="269">
        <f>Q878*H878</f>
        <v>0</v>
      </c>
      <c r="S878" s="269">
        <v>0</v>
      </c>
      <c r="T878" s="270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71" t="s">
        <v>267</v>
      </c>
      <c r="AT878" s="271" t="s">
        <v>170</v>
      </c>
      <c r="AU878" s="271" t="s">
        <v>88</v>
      </c>
      <c r="AY878" s="18" t="s">
        <v>168</v>
      </c>
      <c r="BE878" s="272">
        <f>IF(N878="základní",J878,0)</f>
        <v>0</v>
      </c>
      <c r="BF878" s="272">
        <f>IF(N878="snížená",J878,0)</f>
        <v>0</v>
      </c>
      <c r="BG878" s="272">
        <f>IF(N878="zákl. přenesená",J878,0)</f>
        <v>0</v>
      </c>
      <c r="BH878" s="272">
        <f>IF(N878="sníž. přenesená",J878,0)</f>
        <v>0</v>
      </c>
      <c r="BI878" s="272">
        <f>IF(N878="nulová",J878,0)</f>
        <v>0</v>
      </c>
      <c r="BJ878" s="18" t="s">
        <v>86</v>
      </c>
      <c r="BK878" s="272">
        <f>ROUND(I878*H878,2)</f>
        <v>0</v>
      </c>
      <c r="BL878" s="18" t="s">
        <v>267</v>
      </c>
      <c r="BM878" s="271" t="s">
        <v>1165</v>
      </c>
    </row>
    <row r="879" s="2" customFormat="1" ht="21.75" customHeight="1">
      <c r="A879" s="39"/>
      <c r="B879" s="40"/>
      <c r="C879" s="259" t="s">
        <v>1166</v>
      </c>
      <c r="D879" s="259" t="s">
        <v>170</v>
      </c>
      <c r="E879" s="260" t="s">
        <v>1167</v>
      </c>
      <c r="F879" s="261" t="s">
        <v>1168</v>
      </c>
      <c r="G879" s="262" t="s">
        <v>1074</v>
      </c>
      <c r="H879" s="263">
        <v>4</v>
      </c>
      <c r="I879" s="264"/>
      <c r="J879" s="265">
        <f>ROUND(I879*H879,2)</f>
        <v>0</v>
      </c>
      <c r="K879" s="266"/>
      <c r="L879" s="45"/>
      <c r="M879" s="267" t="s">
        <v>1</v>
      </c>
      <c r="N879" s="268" t="s">
        <v>43</v>
      </c>
      <c r="O879" s="92"/>
      <c r="P879" s="269">
        <f>O879*H879</f>
        <v>0</v>
      </c>
      <c r="Q879" s="269">
        <v>0</v>
      </c>
      <c r="R879" s="269">
        <f>Q879*H879</f>
        <v>0</v>
      </c>
      <c r="S879" s="269">
        <v>0</v>
      </c>
      <c r="T879" s="270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71" t="s">
        <v>267</v>
      </c>
      <c r="AT879" s="271" t="s">
        <v>170</v>
      </c>
      <c r="AU879" s="271" t="s">
        <v>88</v>
      </c>
      <c r="AY879" s="18" t="s">
        <v>168</v>
      </c>
      <c r="BE879" s="272">
        <f>IF(N879="základní",J879,0)</f>
        <v>0</v>
      </c>
      <c r="BF879" s="272">
        <f>IF(N879="snížená",J879,0)</f>
        <v>0</v>
      </c>
      <c r="BG879" s="272">
        <f>IF(N879="zákl. přenesená",J879,0)</f>
        <v>0</v>
      </c>
      <c r="BH879" s="272">
        <f>IF(N879="sníž. přenesená",J879,0)</f>
        <v>0</v>
      </c>
      <c r="BI879" s="272">
        <f>IF(N879="nulová",J879,0)</f>
        <v>0</v>
      </c>
      <c r="BJ879" s="18" t="s">
        <v>86</v>
      </c>
      <c r="BK879" s="272">
        <f>ROUND(I879*H879,2)</f>
        <v>0</v>
      </c>
      <c r="BL879" s="18" t="s">
        <v>267</v>
      </c>
      <c r="BM879" s="271" t="s">
        <v>1169</v>
      </c>
    </row>
    <row r="880" s="2" customFormat="1" ht="21.75" customHeight="1">
      <c r="A880" s="39"/>
      <c r="B880" s="40"/>
      <c r="C880" s="259" t="s">
        <v>1170</v>
      </c>
      <c r="D880" s="259" t="s">
        <v>170</v>
      </c>
      <c r="E880" s="260" t="s">
        <v>1171</v>
      </c>
      <c r="F880" s="261" t="s">
        <v>1172</v>
      </c>
      <c r="G880" s="262" t="s">
        <v>1074</v>
      </c>
      <c r="H880" s="263">
        <v>3</v>
      </c>
      <c r="I880" s="264"/>
      <c r="J880" s="265">
        <f>ROUND(I880*H880,2)</f>
        <v>0</v>
      </c>
      <c r="K880" s="266"/>
      <c r="L880" s="45"/>
      <c r="M880" s="267" t="s">
        <v>1</v>
      </c>
      <c r="N880" s="268" t="s">
        <v>43</v>
      </c>
      <c r="O880" s="92"/>
      <c r="P880" s="269">
        <f>O880*H880</f>
        <v>0</v>
      </c>
      <c r="Q880" s="269">
        <v>0</v>
      </c>
      <c r="R880" s="269">
        <f>Q880*H880</f>
        <v>0</v>
      </c>
      <c r="S880" s="269">
        <v>0</v>
      </c>
      <c r="T880" s="27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71" t="s">
        <v>267</v>
      </c>
      <c r="AT880" s="271" t="s">
        <v>170</v>
      </c>
      <c r="AU880" s="271" t="s">
        <v>88</v>
      </c>
      <c r="AY880" s="18" t="s">
        <v>168</v>
      </c>
      <c r="BE880" s="272">
        <f>IF(N880="základní",J880,0)</f>
        <v>0</v>
      </c>
      <c r="BF880" s="272">
        <f>IF(N880="snížená",J880,0)</f>
        <v>0</v>
      </c>
      <c r="BG880" s="272">
        <f>IF(N880="zákl. přenesená",J880,0)</f>
        <v>0</v>
      </c>
      <c r="BH880" s="272">
        <f>IF(N880="sníž. přenesená",J880,0)</f>
        <v>0</v>
      </c>
      <c r="BI880" s="272">
        <f>IF(N880="nulová",J880,0)</f>
        <v>0</v>
      </c>
      <c r="BJ880" s="18" t="s">
        <v>86</v>
      </c>
      <c r="BK880" s="272">
        <f>ROUND(I880*H880,2)</f>
        <v>0</v>
      </c>
      <c r="BL880" s="18" t="s">
        <v>267</v>
      </c>
      <c r="BM880" s="271" t="s">
        <v>1173</v>
      </c>
    </row>
    <row r="881" s="2" customFormat="1" ht="21.75" customHeight="1">
      <c r="A881" s="39"/>
      <c r="B881" s="40"/>
      <c r="C881" s="259" t="s">
        <v>1174</v>
      </c>
      <c r="D881" s="259" t="s">
        <v>170</v>
      </c>
      <c r="E881" s="260" t="s">
        <v>1175</v>
      </c>
      <c r="F881" s="261" t="s">
        <v>1176</v>
      </c>
      <c r="G881" s="262" t="s">
        <v>1074</v>
      </c>
      <c r="H881" s="263">
        <v>1</v>
      </c>
      <c r="I881" s="264"/>
      <c r="J881" s="265">
        <f>ROUND(I881*H881,2)</f>
        <v>0</v>
      </c>
      <c r="K881" s="266"/>
      <c r="L881" s="45"/>
      <c r="M881" s="267" t="s">
        <v>1</v>
      </c>
      <c r="N881" s="268" t="s">
        <v>43</v>
      </c>
      <c r="O881" s="92"/>
      <c r="P881" s="269">
        <f>O881*H881</f>
        <v>0</v>
      </c>
      <c r="Q881" s="269">
        <v>0</v>
      </c>
      <c r="R881" s="269">
        <f>Q881*H881</f>
        <v>0</v>
      </c>
      <c r="S881" s="269">
        <v>0</v>
      </c>
      <c r="T881" s="270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71" t="s">
        <v>267</v>
      </c>
      <c r="AT881" s="271" t="s">
        <v>170</v>
      </c>
      <c r="AU881" s="271" t="s">
        <v>88</v>
      </c>
      <c r="AY881" s="18" t="s">
        <v>168</v>
      </c>
      <c r="BE881" s="272">
        <f>IF(N881="základní",J881,0)</f>
        <v>0</v>
      </c>
      <c r="BF881" s="272">
        <f>IF(N881="snížená",J881,0)</f>
        <v>0</v>
      </c>
      <c r="BG881" s="272">
        <f>IF(N881="zákl. přenesená",J881,0)</f>
        <v>0</v>
      </c>
      <c r="BH881" s="272">
        <f>IF(N881="sníž. přenesená",J881,0)</f>
        <v>0</v>
      </c>
      <c r="BI881" s="272">
        <f>IF(N881="nulová",J881,0)</f>
        <v>0</v>
      </c>
      <c r="BJ881" s="18" t="s">
        <v>86</v>
      </c>
      <c r="BK881" s="272">
        <f>ROUND(I881*H881,2)</f>
        <v>0</v>
      </c>
      <c r="BL881" s="18" t="s">
        <v>267</v>
      </c>
      <c r="BM881" s="271" t="s">
        <v>1177</v>
      </c>
    </row>
    <row r="882" s="2" customFormat="1" ht="21.75" customHeight="1">
      <c r="A882" s="39"/>
      <c r="B882" s="40"/>
      <c r="C882" s="259" t="s">
        <v>1178</v>
      </c>
      <c r="D882" s="259" t="s">
        <v>170</v>
      </c>
      <c r="E882" s="260" t="s">
        <v>1179</v>
      </c>
      <c r="F882" s="261" t="s">
        <v>1180</v>
      </c>
      <c r="G882" s="262" t="s">
        <v>1074</v>
      </c>
      <c r="H882" s="263">
        <v>2</v>
      </c>
      <c r="I882" s="264"/>
      <c r="J882" s="265">
        <f>ROUND(I882*H882,2)</f>
        <v>0</v>
      </c>
      <c r="K882" s="266"/>
      <c r="L882" s="45"/>
      <c r="M882" s="267" t="s">
        <v>1</v>
      </c>
      <c r="N882" s="268" t="s">
        <v>43</v>
      </c>
      <c r="O882" s="92"/>
      <c r="P882" s="269">
        <f>O882*H882</f>
        <v>0</v>
      </c>
      <c r="Q882" s="269">
        <v>0</v>
      </c>
      <c r="R882" s="269">
        <f>Q882*H882</f>
        <v>0</v>
      </c>
      <c r="S882" s="269">
        <v>0</v>
      </c>
      <c r="T882" s="27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71" t="s">
        <v>267</v>
      </c>
      <c r="AT882" s="271" t="s">
        <v>170</v>
      </c>
      <c r="AU882" s="271" t="s">
        <v>88</v>
      </c>
      <c r="AY882" s="18" t="s">
        <v>168</v>
      </c>
      <c r="BE882" s="272">
        <f>IF(N882="základní",J882,0)</f>
        <v>0</v>
      </c>
      <c r="BF882" s="272">
        <f>IF(N882="snížená",J882,0)</f>
        <v>0</v>
      </c>
      <c r="BG882" s="272">
        <f>IF(N882="zákl. přenesená",J882,0)</f>
        <v>0</v>
      </c>
      <c r="BH882" s="272">
        <f>IF(N882="sníž. přenesená",J882,0)</f>
        <v>0</v>
      </c>
      <c r="BI882" s="272">
        <f>IF(N882="nulová",J882,0)</f>
        <v>0</v>
      </c>
      <c r="BJ882" s="18" t="s">
        <v>86</v>
      </c>
      <c r="BK882" s="272">
        <f>ROUND(I882*H882,2)</f>
        <v>0</v>
      </c>
      <c r="BL882" s="18" t="s">
        <v>267</v>
      </c>
      <c r="BM882" s="271" t="s">
        <v>1181</v>
      </c>
    </row>
    <row r="883" s="2" customFormat="1" ht="21.75" customHeight="1">
      <c r="A883" s="39"/>
      <c r="B883" s="40"/>
      <c r="C883" s="259" t="s">
        <v>1182</v>
      </c>
      <c r="D883" s="259" t="s">
        <v>170</v>
      </c>
      <c r="E883" s="260" t="s">
        <v>1183</v>
      </c>
      <c r="F883" s="261" t="s">
        <v>1184</v>
      </c>
      <c r="G883" s="262" t="s">
        <v>1074</v>
      </c>
      <c r="H883" s="263">
        <v>1</v>
      </c>
      <c r="I883" s="264"/>
      <c r="J883" s="265">
        <f>ROUND(I883*H883,2)</f>
        <v>0</v>
      </c>
      <c r="K883" s="266"/>
      <c r="L883" s="45"/>
      <c r="M883" s="267" t="s">
        <v>1</v>
      </c>
      <c r="N883" s="268" t="s">
        <v>43</v>
      </c>
      <c r="O883" s="92"/>
      <c r="P883" s="269">
        <f>O883*H883</f>
        <v>0</v>
      </c>
      <c r="Q883" s="269">
        <v>0</v>
      </c>
      <c r="R883" s="269">
        <f>Q883*H883</f>
        <v>0</v>
      </c>
      <c r="S883" s="269">
        <v>0</v>
      </c>
      <c r="T883" s="270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71" t="s">
        <v>267</v>
      </c>
      <c r="AT883" s="271" t="s">
        <v>170</v>
      </c>
      <c r="AU883" s="271" t="s">
        <v>88</v>
      </c>
      <c r="AY883" s="18" t="s">
        <v>168</v>
      </c>
      <c r="BE883" s="272">
        <f>IF(N883="základní",J883,0)</f>
        <v>0</v>
      </c>
      <c r="BF883" s="272">
        <f>IF(N883="snížená",J883,0)</f>
        <v>0</v>
      </c>
      <c r="BG883" s="272">
        <f>IF(N883="zákl. přenesená",J883,0)</f>
        <v>0</v>
      </c>
      <c r="BH883" s="272">
        <f>IF(N883="sníž. přenesená",J883,0)</f>
        <v>0</v>
      </c>
      <c r="BI883" s="272">
        <f>IF(N883="nulová",J883,0)</f>
        <v>0</v>
      </c>
      <c r="BJ883" s="18" t="s">
        <v>86</v>
      </c>
      <c r="BK883" s="272">
        <f>ROUND(I883*H883,2)</f>
        <v>0</v>
      </c>
      <c r="BL883" s="18" t="s">
        <v>267</v>
      </c>
      <c r="BM883" s="271" t="s">
        <v>1185</v>
      </c>
    </row>
    <row r="884" s="2" customFormat="1" ht="21.75" customHeight="1">
      <c r="A884" s="39"/>
      <c r="B884" s="40"/>
      <c r="C884" s="259" t="s">
        <v>1186</v>
      </c>
      <c r="D884" s="259" t="s">
        <v>170</v>
      </c>
      <c r="E884" s="260" t="s">
        <v>1187</v>
      </c>
      <c r="F884" s="261" t="s">
        <v>1188</v>
      </c>
      <c r="G884" s="262" t="s">
        <v>1074</v>
      </c>
      <c r="H884" s="263">
        <v>2</v>
      </c>
      <c r="I884" s="264"/>
      <c r="J884" s="265">
        <f>ROUND(I884*H884,2)</f>
        <v>0</v>
      </c>
      <c r="K884" s="266"/>
      <c r="L884" s="45"/>
      <c r="M884" s="267" t="s">
        <v>1</v>
      </c>
      <c r="N884" s="268" t="s">
        <v>43</v>
      </c>
      <c r="O884" s="92"/>
      <c r="P884" s="269">
        <f>O884*H884</f>
        <v>0</v>
      </c>
      <c r="Q884" s="269">
        <v>0</v>
      </c>
      <c r="R884" s="269">
        <f>Q884*H884</f>
        <v>0</v>
      </c>
      <c r="S884" s="269">
        <v>0</v>
      </c>
      <c r="T884" s="27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71" t="s">
        <v>267</v>
      </c>
      <c r="AT884" s="271" t="s">
        <v>170</v>
      </c>
      <c r="AU884" s="271" t="s">
        <v>88</v>
      </c>
      <c r="AY884" s="18" t="s">
        <v>168</v>
      </c>
      <c r="BE884" s="272">
        <f>IF(N884="základní",J884,0)</f>
        <v>0</v>
      </c>
      <c r="BF884" s="272">
        <f>IF(N884="snížená",J884,0)</f>
        <v>0</v>
      </c>
      <c r="BG884" s="272">
        <f>IF(N884="zákl. přenesená",J884,0)</f>
        <v>0</v>
      </c>
      <c r="BH884" s="272">
        <f>IF(N884="sníž. přenesená",J884,0)</f>
        <v>0</v>
      </c>
      <c r="BI884" s="272">
        <f>IF(N884="nulová",J884,0)</f>
        <v>0</v>
      </c>
      <c r="BJ884" s="18" t="s">
        <v>86</v>
      </c>
      <c r="BK884" s="272">
        <f>ROUND(I884*H884,2)</f>
        <v>0</v>
      </c>
      <c r="BL884" s="18" t="s">
        <v>267</v>
      </c>
      <c r="BM884" s="271" t="s">
        <v>1189</v>
      </c>
    </row>
    <row r="885" s="2" customFormat="1" ht="21.75" customHeight="1">
      <c r="A885" s="39"/>
      <c r="B885" s="40"/>
      <c r="C885" s="259" t="s">
        <v>1190</v>
      </c>
      <c r="D885" s="259" t="s">
        <v>170</v>
      </c>
      <c r="E885" s="260" t="s">
        <v>1191</v>
      </c>
      <c r="F885" s="261" t="s">
        <v>1192</v>
      </c>
      <c r="G885" s="262" t="s">
        <v>1074</v>
      </c>
      <c r="H885" s="263">
        <v>1</v>
      </c>
      <c r="I885" s="264"/>
      <c r="J885" s="265">
        <f>ROUND(I885*H885,2)</f>
        <v>0</v>
      </c>
      <c r="K885" s="266"/>
      <c r="L885" s="45"/>
      <c r="M885" s="267" t="s">
        <v>1</v>
      </c>
      <c r="N885" s="268" t="s">
        <v>43</v>
      </c>
      <c r="O885" s="92"/>
      <c r="P885" s="269">
        <f>O885*H885</f>
        <v>0</v>
      </c>
      <c r="Q885" s="269">
        <v>0</v>
      </c>
      <c r="R885" s="269">
        <f>Q885*H885</f>
        <v>0</v>
      </c>
      <c r="S885" s="269">
        <v>0</v>
      </c>
      <c r="T885" s="270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71" t="s">
        <v>267</v>
      </c>
      <c r="AT885" s="271" t="s">
        <v>170</v>
      </c>
      <c r="AU885" s="271" t="s">
        <v>88</v>
      </c>
      <c r="AY885" s="18" t="s">
        <v>168</v>
      </c>
      <c r="BE885" s="272">
        <f>IF(N885="základní",J885,0)</f>
        <v>0</v>
      </c>
      <c r="BF885" s="272">
        <f>IF(N885="snížená",J885,0)</f>
        <v>0</v>
      </c>
      <c r="BG885" s="272">
        <f>IF(N885="zákl. přenesená",J885,0)</f>
        <v>0</v>
      </c>
      <c r="BH885" s="272">
        <f>IF(N885="sníž. přenesená",J885,0)</f>
        <v>0</v>
      </c>
      <c r="BI885" s="272">
        <f>IF(N885="nulová",J885,0)</f>
        <v>0</v>
      </c>
      <c r="BJ885" s="18" t="s">
        <v>86</v>
      </c>
      <c r="BK885" s="272">
        <f>ROUND(I885*H885,2)</f>
        <v>0</v>
      </c>
      <c r="BL885" s="18" t="s">
        <v>267</v>
      </c>
      <c r="BM885" s="271" t="s">
        <v>1193</v>
      </c>
    </row>
    <row r="886" s="2" customFormat="1" ht="21.75" customHeight="1">
      <c r="A886" s="39"/>
      <c r="B886" s="40"/>
      <c r="C886" s="259" t="s">
        <v>1194</v>
      </c>
      <c r="D886" s="259" t="s">
        <v>170</v>
      </c>
      <c r="E886" s="260" t="s">
        <v>1195</v>
      </c>
      <c r="F886" s="261" t="s">
        <v>1196</v>
      </c>
      <c r="G886" s="262" t="s">
        <v>1074</v>
      </c>
      <c r="H886" s="263">
        <v>1</v>
      </c>
      <c r="I886" s="264"/>
      <c r="J886" s="265">
        <f>ROUND(I886*H886,2)</f>
        <v>0</v>
      </c>
      <c r="K886" s="266"/>
      <c r="L886" s="45"/>
      <c r="M886" s="267" t="s">
        <v>1</v>
      </c>
      <c r="N886" s="268" t="s">
        <v>43</v>
      </c>
      <c r="O886" s="92"/>
      <c r="P886" s="269">
        <f>O886*H886</f>
        <v>0</v>
      </c>
      <c r="Q886" s="269">
        <v>0</v>
      </c>
      <c r="R886" s="269">
        <f>Q886*H886</f>
        <v>0</v>
      </c>
      <c r="S886" s="269">
        <v>0</v>
      </c>
      <c r="T886" s="27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71" t="s">
        <v>267</v>
      </c>
      <c r="AT886" s="271" t="s">
        <v>170</v>
      </c>
      <c r="AU886" s="271" t="s">
        <v>88</v>
      </c>
      <c r="AY886" s="18" t="s">
        <v>168</v>
      </c>
      <c r="BE886" s="272">
        <f>IF(N886="základní",J886,0)</f>
        <v>0</v>
      </c>
      <c r="BF886" s="272">
        <f>IF(N886="snížená",J886,0)</f>
        <v>0</v>
      </c>
      <c r="BG886" s="272">
        <f>IF(N886="zákl. přenesená",J886,0)</f>
        <v>0</v>
      </c>
      <c r="BH886" s="272">
        <f>IF(N886="sníž. přenesená",J886,0)</f>
        <v>0</v>
      </c>
      <c r="BI886" s="272">
        <f>IF(N886="nulová",J886,0)</f>
        <v>0</v>
      </c>
      <c r="BJ886" s="18" t="s">
        <v>86</v>
      </c>
      <c r="BK886" s="272">
        <f>ROUND(I886*H886,2)</f>
        <v>0</v>
      </c>
      <c r="BL886" s="18" t="s">
        <v>267</v>
      </c>
      <c r="BM886" s="271" t="s">
        <v>1197</v>
      </c>
    </row>
    <row r="887" s="2" customFormat="1" ht="21.75" customHeight="1">
      <c r="A887" s="39"/>
      <c r="B887" s="40"/>
      <c r="C887" s="259" t="s">
        <v>1198</v>
      </c>
      <c r="D887" s="259" t="s">
        <v>170</v>
      </c>
      <c r="E887" s="260" t="s">
        <v>1199</v>
      </c>
      <c r="F887" s="261" t="s">
        <v>1200</v>
      </c>
      <c r="G887" s="262" t="s">
        <v>1074</v>
      </c>
      <c r="H887" s="263">
        <v>1</v>
      </c>
      <c r="I887" s="264"/>
      <c r="J887" s="265">
        <f>ROUND(I887*H887,2)</f>
        <v>0</v>
      </c>
      <c r="K887" s="266"/>
      <c r="L887" s="45"/>
      <c r="M887" s="267" t="s">
        <v>1</v>
      </c>
      <c r="N887" s="268" t="s">
        <v>43</v>
      </c>
      <c r="O887" s="92"/>
      <c r="P887" s="269">
        <f>O887*H887</f>
        <v>0</v>
      </c>
      <c r="Q887" s="269">
        <v>0</v>
      </c>
      <c r="R887" s="269">
        <f>Q887*H887</f>
        <v>0</v>
      </c>
      <c r="S887" s="269">
        <v>0</v>
      </c>
      <c r="T887" s="27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71" t="s">
        <v>267</v>
      </c>
      <c r="AT887" s="271" t="s">
        <v>170</v>
      </c>
      <c r="AU887" s="271" t="s">
        <v>88</v>
      </c>
      <c r="AY887" s="18" t="s">
        <v>168</v>
      </c>
      <c r="BE887" s="272">
        <f>IF(N887="základní",J887,0)</f>
        <v>0</v>
      </c>
      <c r="BF887" s="272">
        <f>IF(N887="snížená",J887,0)</f>
        <v>0</v>
      </c>
      <c r="BG887" s="272">
        <f>IF(N887="zákl. přenesená",J887,0)</f>
        <v>0</v>
      </c>
      <c r="BH887" s="272">
        <f>IF(N887="sníž. přenesená",J887,0)</f>
        <v>0</v>
      </c>
      <c r="BI887" s="272">
        <f>IF(N887="nulová",J887,0)</f>
        <v>0</v>
      </c>
      <c r="BJ887" s="18" t="s">
        <v>86</v>
      </c>
      <c r="BK887" s="272">
        <f>ROUND(I887*H887,2)</f>
        <v>0</v>
      </c>
      <c r="BL887" s="18" t="s">
        <v>267</v>
      </c>
      <c r="BM887" s="271" t="s">
        <v>1201</v>
      </c>
    </row>
    <row r="888" s="2" customFormat="1" ht="21.75" customHeight="1">
      <c r="A888" s="39"/>
      <c r="B888" s="40"/>
      <c r="C888" s="259" t="s">
        <v>1202</v>
      </c>
      <c r="D888" s="259" t="s">
        <v>170</v>
      </c>
      <c r="E888" s="260" t="s">
        <v>1203</v>
      </c>
      <c r="F888" s="261" t="s">
        <v>1204</v>
      </c>
      <c r="G888" s="262" t="s">
        <v>1074</v>
      </c>
      <c r="H888" s="263">
        <v>1</v>
      </c>
      <c r="I888" s="264"/>
      <c r="J888" s="265">
        <f>ROUND(I888*H888,2)</f>
        <v>0</v>
      </c>
      <c r="K888" s="266"/>
      <c r="L888" s="45"/>
      <c r="M888" s="267" t="s">
        <v>1</v>
      </c>
      <c r="N888" s="268" t="s">
        <v>43</v>
      </c>
      <c r="O888" s="92"/>
      <c r="P888" s="269">
        <f>O888*H888</f>
        <v>0</v>
      </c>
      <c r="Q888" s="269">
        <v>0</v>
      </c>
      <c r="R888" s="269">
        <f>Q888*H888</f>
        <v>0</v>
      </c>
      <c r="S888" s="269">
        <v>0</v>
      </c>
      <c r="T888" s="27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71" t="s">
        <v>267</v>
      </c>
      <c r="AT888" s="271" t="s">
        <v>170</v>
      </c>
      <c r="AU888" s="271" t="s">
        <v>88</v>
      </c>
      <c r="AY888" s="18" t="s">
        <v>168</v>
      </c>
      <c r="BE888" s="272">
        <f>IF(N888="základní",J888,0)</f>
        <v>0</v>
      </c>
      <c r="BF888" s="272">
        <f>IF(N888="snížená",J888,0)</f>
        <v>0</v>
      </c>
      <c r="BG888" s="272">
        <f>IF(N888="zákl. přenesená",J888,0)</f>
        <v>0</v>
      </c>
      <c r="BH888" s="272">
        <f>IF(N888="sníž. přenesená",J888,0)</f>
        <v>0</v>
      </c>
      <c r="BI888" s="272">
        <f>IF(N888="nulová",J888,0)</f>
        <v>0</v>
      </c>
      <c r="BJ888" s="18" t="s">
        <v>86</v>
      </c>
      <c r="BK888" s="272">
        <f>ROUND(I888*H888,2)</f>
        <v>0</v>
      </c>
      <c r="BL888" s="18" t="s">
        <v>267</v>
      </c>
      <c r="BM888" s="271" t="s">
        <v>1205</v>
      </c>
    </row>
    <row r="889" s="2" customFormat="1" ht="21.75" customHeight="1">
      <c r="A889" s="39"/>
      <c r="B889" s="40"/>
      <c r="C889" s="259" t="s">
        <v>1206</v>
      </c>
      <c r="D889" s="259" t="s">
        <v>170</v>
      </c>
      <c r="E889" s="260" t="s">
        <v>1207</v>
      </c>
      <c r="F889" s="261" t="s">
        <v>1208</v>
      </c>
      <c r="G889" s="262" t="s">
        <v>1074</v>
      </c>
      <c r="H889" s="263">
        <v>1</v>
      </c>
      <c r="I889" s="264"/>
      <c r="J889" s="265">
        <f>ROUND(I889*H889,2)</f>
        <v>0</v>
      </c>
      <c r="K889" s="266"/>
      <c r="L889" s="45"/>
      <c r="M889" s="267" t="s">
        <v>1</v>
      </c>
      <c r="N889" s="268" t="s">
        <v>43</v>
      </c>
      <c r="O889" s="92"/>
      <c r="P889" s="269">
        <f>O889*H889</f>
        <v>0</v>
      </c>
      <c r="Q889" s="269">
        <v>0</v>
      </c>
      <c r="R889" s="269">
        <f>Q889*H889</f>
        <v>0</v>
      </c>
      <c r="S889" s="269">
        <v>0</v>
      </c>
      <c r="T889" s="27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71" t="s">
        <v>267</v>
      </c>
      <c r="AT889" s="271" t="s">
        <v>170</v>
      </c>
      <c r="AU889" s="271" t="s">
        <v>88</v>
      </c>
      <c r="AY889" s="18" t="s">
        <v>168</v>
      </c>
      <c r="BE889" s="272">
        <f>IF(N889="základní",J889,0)</f>
        <v>0</v>
      </c>
      <c r="BF889" s="272">
        <f>IF(N889="snížená",J889,0)</f>
        <v>0</v>
      </c>
      <c r="BG889" s="272">
        <f>IF(N889="zákl. přenesená",J889,0)</f>
        <v>0</v>
      </c>
      <c r="BH889" s="272">
        <f>IF(N889="sníž. přenesená",J889,0)</f>
        <v>0</v>
      </c>
      <c r="BI889" s="272">
        <f>IF(N889="nulová",J889,0)</f>
        <v>0</v>
      </c>
      <c r="BJ889" s="18" t="s">
        <v>86</v>
      </c>
      <c r="BK889" s="272">
        <f>ROUND(I889*H889,2)</f>
        <v>0</v>
      </c>
      <c r="BL889" s="18" t="s">
        <v>267</v>
      </c>
      <c r="BM889" s="271" t="s">
        <v>1209</v>
      </c>
    </row>
    <row r="890" s="2" customFormat="1" ht="21.75" customHeight="1">
      <c r="A890" s="39"/>
      <c r="B890" s="40"/>
      <c r="C890" s="259" t="s">
        <v>1210</v>
      </c>
      <c r="D890" s="259" t="s">
        <v>170</v>
      </c>
      <c r="E890" s="260" t="s">
        <v>1211</v>
      </c>
      <c r="F890" s="261" t="s">
        <v>1212</v>
      </c>
      <c r="G890" s="262" t="s">
        <v>863</v>
      </c>
      <c r="H890" s="328"/>
      <c r="I890" s="264"/>
      <c r="J890" s="265">
        <f>ROUND(I890*H890,2)</f>
        <v>0</v>
      </c>
      <c r="K890" s="266"/>
      <c r="L890" s="45"/>
      <c r="M890" s="267" t="s">
        <v>1</v>
      </c>
      <c r="N890" s="268" t="s">
        <v>43</v>
      </c>
      <c r="O890" s="92"/>
      <c r="P890" s="269">
        <f>O890*H890</f>
        <v>0</v>
      </c>
      <c r="Q890" s="269">
        <v>0</v>
      </c>
      <c r="R890" s="269">
        <f>Q890*H890</f>
        <v>0</v>
      </c>
      <c r="S890" s="269">
        <v>0</v>
      </c>
      <c r="T890" s="27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71" t="s">
        <v>267</v>
      </c>
      <c r="AT890" s="271" t="s">
        <v>170</v>
      </c>
      <c r="AU890" s="271" t="s">
        <v>88</v>
      </c>
      <c r="AY890" s="18" t="s">
        <v>168</v>
      </c>
      <c r="BE890" s="272">
        <f>IF(N890="základní",J890,0)</f>
        <v>0</v>
      </c>
      <c r="BF890" s="272">
        <f>IF(N890="snížená",J890,0)</f>
        <v>0</v>
      </c>
      <c r="BG890" s="272">
        <f>IF(N890="zákl. přenesená",J890,0)</f>
        <v>0</v>
      </c>
      <c r="BH890" s="272">
        <f>IF(N890="sníž. přenesená",J890,0)</f>
        <v>0</v>
      </c>
      <c r="BI890" s="272">
        <f>IF(N890="nulová",J890,0)</f>
        <v>0</v>
      </c>
      <c r="BJ890" s="18" t="s">
        <v>86</v>
      </c>
      <c r="BK890" s="272">
        <f>ROUND(I890*H890,2)</f>
        <v>0</v>
      </c>
      <c r="BL890" s="18" t="s">
        <v>267</v>
      </c>
      <c r="BM890" s="271" t="s">
        <v>1213</v>
      </c>
    </row>
    <row r="891" s="12" customFormat="1" ht="22.8" customHeight="1">
      <c r="A891" s="12"/>
      <c r="B891" s="243"/>
      <c r="C891" s="244"/>
      <c r="D891" s="245" t="s">
        <v>77</v>
      </c>
      <c r="E891" s="257" t="s">
        <v>1214</v>
      </c>
      <c r="F891" s="257" t="s">
        <v>1215</v>
      </c>
      <c r="G891" s="244"/>
      <c r="H891" s="244"/>
      <c r="I891" s="247"/>
      <c r="J891" s="258">
        <f>BK891</f>
        <v>0</v>
      </c>
      <c r="K891" s="244"/>
      <c r="L891" s="249"/>
      <c r="M891" s="250"/>
      <c r="N891" s="251"/>
      <c r="O891" s="251"/>
      <c r="P891" s="252">
        <f>SUM(P892:P905)</f>
        <v>0</v>
      </c>
      <c r="Q891" s="251"/>
      <c r="R891" s="252">
        <f>SUM(R892:R905)</f>
        <v>0.000234</v>
      </c>
      <c r="S891" s="251"/>
      <c r="T891" s="253">
        <f>SUM(T892:T905)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54" t="s">
        <v>88</v>
      </c>
      <c r="AT891" s="255" t="s">
        <v>77</v>
      </c>
      <c r="AU891" s="255" t="s">
        <v>86</v>
      </c>
      <c r="AY891" s="254" t="s">
        <v>168</v>
      </c>
      <c r="BK891" s="256">
        <f>SUM(BK892:BK905)</f>
        <v>0</v>
      </c>
    </row>
    <row r="892" s="2" customFormat="1" ht="16.5" customHeight="1">
      <c r="A892" s="39"/>
      <c r="B892" s="40"/>
      <c r="C892" s="259" t="s">
        <v>1216</v>
      </c>
      <c r="D892" s="259" t="s">
        <v>170</v>
      </c>
      <c r="E892" s="260" t="s">
        <v>1217</v>
      </c>
      <c r="F892" s="261" t="s">
        <v>1218</v>
      </c>
      <c r="G892" s="262" t="s">
        <v>500</v>
      </c>
      <c r="H892" s="263">
        <v>3.8999999999999999</v>
      </c>
      <c r="I892" s="264"/>
      <c r="J892" s="265">
        <f>ROUND(I892*H892,2)</f>
        <v>0</v>
      </c>
      <c r="K892" s="266"/>
      <c r="L892" s="45"/>
      <c r="M892" s="267" t="s">
        <v>1</v>
      </c>
      <c r="N892" s="268" t="s">
        <v>43</v>
      </c>
      <c r="O892" s="92"/>
      <c r="P892" s="269">
        <f>O892*H892</f>
        <v>0</v>
      </c>
      <c r="Q892" s="269">
        <v>6.0000000000000002E-05</v>
      </c>
      <c r="R892" s="269">
        <f>Q892*H892</f>
        <v>0.000234</v>
      </c>
      <c r="S892" s="269">
        <v>0</v>
      </c>
      <c r="T892" s="27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71" t="s">
        <v>267</v>
      </c>
      <c r="AT892" s="271" t="s">
        <v>170</v>
      </c>
      <c r="AU892" s="271" t="s">
        <v>88</v>
      </c>
      <c r="AY892" s="18" t="s">
        <v>168</v>
      </c>
      <c r="BE892" s="272">
        <f>IF(N892="základní",J892,0)</f>
        <v>0</v>
      </c>
      <c r="BF892" s="272">
        <f>IF(N892="snížená",J892,0)</f>
        <v>0</v>
      </c>
      <c r="BG892" s="272">
        <f>IF(N892="zákl. přenesená",J892,0)</f>
        <v>0</v>
      </c>
      <c r="BH892" s="272">
        <f>IF(N892="sníž. přenesená",J892,0)</f>
        <v>0</v>
      </c>
      <c r="BI892" s="272">
        <f>IF(N892="nulová",J892,0)</f>
        <v>0</v>
      </c>
      <c r="BJ892" s="18" t="s">
        <v>86</v>
      </c>
      <c r="BK892" s="272">
        <f>ROUND(I892*H892,2)</f>
        <v>0</v>
      </c>
      <c r="BL892" s="18" t="s">
        <v>267</v>
      </c>
      <c r="BM892" s="271" t="s">
        <v>1219</v>
      </c>
    </row>
    <row r="893" s="2" customFormat="1" ht="16.5" customHeight="1">
      <c r="A893" s="39"/>
      <c r="B893" s="40"/>
      <c r="C893" s="259" t="s">
        <v>1220</v>
      </c>
      <c r="D893" s="259" t="s">
        <v>170</v>
      </c>
      <c r="E893" s="260" t="s">
        <v>1221</v>
      </c>
      <c r="F893" s="261" t="s">
        <v>1222</v>
      </c>
      <c r="G893" s="262" t="s">
        <v>500</v>
      </c>
      <c r="H893" s="263">
        <v>11</v>
      </c>
      <c r="I893" s="264"/>
      <c r="J893" s="265">
        <f>ROUND(I893*H893,2)</f>
        <v>0</v>
      </c>
      <c r="K893" s="266"/>
      <c r="L893" s="45"/>
      <c r="M893" s="267" t="s">
        <v>1</v>
      </c>
      <c r="N893" s="268" t="s">
        <v>43</v>
      </c>
      <c r="O893" s="92"/>
      <c r="P893" s="269">
        <f>O893*H893</f>
        <v>0</v>
      </c>
      <c r="Q893" s="269">
        <v>0</v>
      </c>
      <c r="R893" s="269">
        <f>Q893*H893</f>
        <v>0</v>
      </c>
      <c r="S893" s="269">
        <v>0</v>
      </c>
      <c r="T893" s="27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71" t="s">
        <v>267</v>
      </c>
      <c r="AT893" s="271" t="s">
        <v>170</v>
      </c>
      <c r="AU893" s="271" t="s">
        <v>88</v>
      </c>
      <c r="AY893" s="18" t="s">
        <v>168</v>
      </c>
      <c r="BE893" s="272">
        <f>IF(N893="základní",J893,0)</f>
        <v>0</v>
      </c>
      <c r="BF893" s="272">
        <f>IF(N893="snížená",J893,0)</f>
        <v>0</v>
      </c>
      <c r="BG893" s="272">
        <f>IF(N893="zákl. přenesená",J893,0)</f>
        <v>0</v>
      </c>
      <c r="BH893" s="272">
        <f>IF(N893="sníž. přenesená",J893,0)</f>
        <v>0</v>
      </c>
      <c r="BI893" s="272">
        <f>IF(N893="nulová",J893,0)</f>
        <v>0</v>
      </c>
      <c r="BJ893" s="18" t="s">
        <v>86</v>
      </c>
      <c r="BK893" s="272">
        <f>ROUND(I893*H893,2)</f>
        <v>0</v>
      </c>
      <c r="BL893" s="18" t="s">
        <v>267</v>
      </c>
      <c r="BM893" s="271" t="s">
        <v>1223</v>
      </c>
    </row>
    <row r="894" s="2" customFormat="1" ht="21.75" customHeight="1">
      <c r="A894" s="39"/>
      <c r="B894" s="40"/>
      <c r="C894" s="259" t="s">
        <v>1224</v>
      </c>
      <c r="D894" s="259" t="s">
        <v>170</v>
      </c>
      <c r="E894" s="260" t="s">
        <v>1225</v>
      </c>
      <c r="F894" s="261" t="s">
        <v>1226</v>
      </c>
      <c r="G894" s="262" t="s">
        <v>838</v>
      </c>
      <c r="H894" s="263">
        <v>2326</v>
      </c>
      <c r="I894" s="264"/>
      <c r="J894" s="265">
        <f>ROUND(I894*H894,2)</f>
        <v>0</v>
      </c>
      <c r="K894" s="266"/>
      <c r="L894" s="45"/>
      <c r="M894" s="267" t="s">
        <v>1</v>
      </c>
      <c r="N894" s="268" t="s">
        <v>43</v>
      </c>
      <c r="O894" s="92"/>
      <c r="P894" s="269">
        <f>O894*H894</f>
        <v>0</v>
      </c>
      <c r="Q894" s="269">
        <v>0</v>
      </c>
      <c r="R894" s="269">
        <f>Q894*H894</f>
        <v>0</v>
      </c>
      <c r="S894" s="269">
        <v>0</v>
      </c>
      <c r="T894" s="27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71" t="s">
        <v>267</v>
      </c>
      <c r="AT894" s="271" t="s">
        <v>170</v>
      </c>
      <c r="AU894" s="271" t="s">
        <v>88</v>
      </c>
      <c r="AY894" s="18" t="s">
        <v>168</v>
      </c>
      <c r="BE894" s="272">
        <f>IF(N894="základní",J894,0)</f>
        <v>0</v>
      </c>
      <c r="BF894" s="272">
        <f>IF(N894="snížená",J894,0)</f>
        <v>0</v>
      </c>
      <c r="BG894" s="272">
        <f>IF(N894="zákl. přenesená",J894,0)</f>
        <v>0</v>
      </c>
      <c r="BH894" s="272">
        <f>IF(N894="sníž. přenesená",J894,0)</f>
        <v>0</v>
      </c>
      <c r="BI894" s="272">
        <f>IF(N894="nulová",J894,0)</f>
        <v>0</v>
      </c>
      <c r="BJ894" s="18" t="s">
        <v>86</v>
      </c>
      <c r="BK894" s="272">
        <f>ROUND(I894*H894,2)</f>
        <v>0</v>
      </c>
      <c r="BL894" s="18" t="s">
        <v>267</v>
      </c>
      <c r="BM894" s="271" t="s">
        <v>1227</v>
      </c>
    </row>
    <row r="895" s="13" customFormat="1">
      <c r="A895" s="13"/>
      <c r="B895" s="273"/>
      <c r="C895" s="274"/>
      <c r="D895" s="275" t="s">
        <v>176</v>
      </c>
      <c r="E895" s="276" t="s">
        <v>1</v>
      </c>
      <c r="F895" s="277" t="s">
        <v>1228</v>
      </c>
      <c r="G895" s="274"/>
      <c r="H895" s="278">
        <v>2326</v>
      </c>
      <c r="I895" s="279"/>
      <c r="J895" s="274"/>
      <c r="K895" s="274"/>
      <c r="L895" s="280"/>
      <c r="M895" s="281"/>
      <c r="N895" s="282"/>
      <c r="O895" s="282"/>
      <c r="P895" s="282"/>
      <c r="Q895" s="282"/>
      <c r="R895" s="282"/>
      <c r="S895" s="282"/>
      <c r="T895" s="28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84" t="s">
        <v>176</v>
      </c>
      <c r="AU895" s="284" t="s">
        <v>88</v>
      </c>
      <c r="AV895" s="13" t="s">
        <v>88</v>
      </c>
      <c r="AW895" s="13" t="s">
        <v>34</v>
      </c>
      <c r="AX895" s="13" t="s">
        <v>86</v>
      </c>
      <c r="AY895" s="284" t="s">
        <v>168</v>
      </c>
    </row>
    <row r="896" s="2" customFormat="1" ht="16.5" customHeight="1">
      <c r="A896" s="39"/>
      <c r="B896" s="40"/>
      <c r="C896" s="259" t="s">
        <v>1229</v>
      </c>
      <c r="D896" s="259" t="s">
        <v>170</v>
      </c>
      <c r="E896" s="260" t="s">
        <v>1230</v>
      </c>
      <c r="F896" s="261" t="s">
        <v>1231</v>
      </c>
      <c r="G896" s="262" t="s">
        <v>210</v>
      </c>
      <c r="H896" s="263">
        <v>15.4</v>
      </c>
      <c r="I896" s="264"/>
      <c r="J896" s="265">
        <f>ROUND(I896*H896,2)</f>
        <v>0</v>
      </c>
      <c r="K896" s="266"/>
      <c r="L896" s="45"/>
      <c r="M896" s="267" t="s">
        <v>1</v>
      </c>
      <c r="N896" s="268" t="s">
        <v>43</v>
      </c>
      <c r="O896" s="92"/>
      <c r="P896" s="269">
        <f>O896*H896</f>
        <v>0</v>
      </c>
      <c r="Q896" s="269">
        <v>0</v>
      </c>
      <c r="R896" s="269">
        <f>Q896*H896</f>
        <v>0</v>
      </c>
      <c r="S896" s="269">
        <v>0</v>
      </c>
      <c r="T896" s="27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71" t="s">
        <v>267</v>
      </c>
      <c r="AT896" s="271" t="s">
        <v>170</v>
      </c>
      <c r="AU896" s="271" t="s">
        <v>88</v>
      </c>
      <c r="AY896" s="18" t="s">
        <v>168</v>
      </c>
      <c r="BE896" s="272">
        <f>IF(N896="základní",J896,0)</f>
        <v>0</v>
      </c>
      <c r="BF896" s="272">
        <f>IF(N896="snížená",J896,0)</f>
        <v>0</v>
      </c>
      <c r="BG896" s="272">
        <f>IF(N896="zákl. přenesená",J896,0)</f>
        <v>0</v>
      </c>
      <c r="BH896" s="272">
        <f>IF(N896="sníž. přenesená",J896,0)</f>
        <v>0</v>
      </c>
      <c r="BI896" s="272">
        <f>IF(N896="nulová",J896,0)</f>
        <v>0</v>
      </c>
      <c r="BJ896" s="18" t="s">
        <v>86</v>
      </c>
      <c r="BK896" s="272">
        <f>ROUND(I896*H896,2)</f>
        <v>0</v>
      </c>
      <c r="BL896" s="18" t="s">
        <v>267</v>
      </c>
      <c r="BM896" s="271" t="s">
        <v>1232</v>
      </c>
    </row>
    <row r="897" s="13" customFormat="1">
      <c r="A897" s="13"/>
      <c r="B897" s="273"/>
      <c r="C897" s="274"/>
      <c r="D897" s="275" t="s">
        <v>176</v>
      </c>
      <c r="E897" s="276" t="s">
        <v>1</v>
      </c>
      <c r="F897" s="277" t="s">
        <v>1233</v>
      </c>
      <c r="G897" s="274"/>
      <c r="H897" s="278">
        <v>15.4</v>
      </c>
      <c r="I897" s="279"/>
      <c r="J897" s="274"/>
      <c r="K897" s="274"/>
      <c r="L897" s="280"/>
      <c r="M897" s="281"/>
      <c r="N897" s="282"/>
      <c r="O897" s="282"/>
      <c r="P897" s="282"/>
      <c r="Q897" s="282"/>
      <c r="R897" s="282"/>
      <c r="S897" s="282"/>
      <c r="T897" s="28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84" t="s">
        <v>176</v>
      </c>
      <c r="AU897" s="284" t="s">
        <v>88</v>
      </c>
      <c r="AV897" s="13" t="s">
        <v>88</v>
      </c>
      <c r="AW897" s="13" t="s">
        <v>34</v>
      </c>
      <c r="AX897" s="13" t="s">
        <v>86</v>
      </c>
      <c r="AY897" s="284" t="s">
        <v>168</v>
      </c>
    </row>
    <row r="898" s="2" customFormat="1" ht="16.5" customHeight="1">
      <c r="A898" s="39"/>
      <c r="B898" s="40"/>
      <c r="C898" s="259" t="s">
        <v>1234</v>
      </c>
      <c r="D898" s="259" t="s">
        <v>170</v>
      </c>
      <c r="E898" s="260" t="s">
        <v>1235</v>
      </c>
      <c r="F898" s="261" t="s">
        <v>1236</v>
      </c>
      <c r="G898" s="262" t="s">
        <v>210</v>
      </c>
      <c r="H898" s="263">
        <v>16</v>
      </c>
      <c r="I898" s="264"/>
      <c r="J898" s="265">
        <f>ROUND(I898*H898,2)</f>
        <v>0</v>
      </c>
      <c r="K898" s="266"/>
      <c r="L898" s="45"/>
      <c r="M898" s="267" t="s">
        <v>1</v>
      </c>
      <c r="N898" s="268" t="s">
        <v>43</v>
      </c>
      <c r="O898" s="92"/>
      <c r="P898" s="269">
        <f>O898*H898</f>
        <v>0</v>
      </c>
      <c r="Q898" s="269">
        <v>0</v>
      </c>
      <c r="R898" s="269">
        <f>Q898*H898</f>
        <v>0</v>
      </c>
      <c r="S898" s="269">
        <v>0</v>
      </c>
      <c r="T898" s="27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71" t="s">
        <v>267</v>
      </c>
      <c r="AT898" s="271" t="s">
        <v>170</v>
      </c>
      <c r="AU898" s="271" t="s">
        <v>88</v>
      </c>
      <c r="AY898" s="18" t="s">
        <v>168</v>
      </c>
      <c r="BE898" s="272">
        <f>IF(N898="základní",J898,0)</f>
        <v>0</v>
      </c>
      <c r="BF898" s="272">
        <f>IF(N898="snížená",J898,0)</f>
        <v>0</v>
      </c>
      <c r="BG898" s="272">
        <f>IF(N898="zákl. přenesená",J898,0)</f>
        <v>0</v>
      </c>
      <c r="BH898" s="272">
        <f>IF(N898="sníž. přenesená",J898,0)</f>
        <v>0</v>
      </c>
      <c r="BI898" s="272">
        <f>IF(N898="nulová",J898,0)</f>
        <v>0</v>
      </c>
      <c r="BJ898" s="18" t="s">
        <v>86</v>
      </c>
      <c r="BK898" s="272">
        <f>ROUND(I898*H898,2)</f>
        <v>0</v>
      </c>
      <c r="BL898" s="18" t="s">
        <v>267</v>
      </c>
      <c r="BM898" s="271" t="s">
        <v>1237</v>
      </c>
    </row>
    <row r="899" s="13" customFormat="1">
      <c r="A899" s="13"/>
      <c r="B899" s="273"/>
      <c r="C899" s="274"/>
      <c r="D899" s="275" t="s">
        <v>176</v>
      </c>
      <c r="E899" s="276" t="s">
        <v>1</v>
      </c>
      <c r="F899" s="277" t="s">
        <v>1238</v>
      </c>
      <c r="G899" s="274"/>
      <c r="H899" s="278">
        <v>16</v>
      </c>
      <c r="I899" s="279"/>
      <c r="J899" s="274"/>
      <c r="K899" s="274"/>
      <c r="L899" s="280"/>
      <c r="M899" s="281"/>
      <c r="N899" s="282"/>
      <c r="O899" s="282"/>
      <c r="P899" s="282"/>
      <c r="Q899" s="282"/>
      <c r="R899" s="282"/>
      <c r="S899" s="282"/>
      <c r="T899" s="28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84" t="s">
        <v>176</v>
      </c>
      <c r="AU899" s="284" t="s">
        <v>88</v>
      </c>
      <c r="AV899" s="13" t="s">
        <v>88</v>
      </c>
      <c r="AW899" s="13" t="s">
        <v>34</v>
      </c>
      <c r="AX899" s="13" t="s">
        <v>86</v>
      </c>
      <c r="AY899" s="284" t="s">
        <v>168</v>
      </c>
    </row>
    <row r="900" s="2" customFormat="1" ht="16.5" customHeight="1">
      <c r="A900" s="39"/>
      <c r="B900" s="40"/>
      <c r="C900" s="259" t="s">
        <v>1239</v>
      </c>
      <c r="D900" s="259" t="s">
        <v>170</v>
      </c>
      <c r="E900" s="260" t="s">
        <v>1240</v>
      </c>
      <c r="F900" s="261" t="s">
        <v>1241</v>
      </c>
      <c r="G900" s="262" t="s">
        <v>838</v>
      </c>
      <c r="H900" s="263">
        <v>212.52000000000001</v>
      </c>
      <c r="I900" s="264"/>
      <c r="J900" s="265">
        <f>ROUND(I900*H900,2)</f>
        <v>0</v>
      </c>
      <c r="K900" s="266"/>
      <c r="L900" s="45"/>
      <c r="M900" s="267" t="s">
        <v>1</v>
      </c>
      <c r="N900" s="268" t="s">
        <v>43</v>
      </c>
      <c r="O900" s="92"/>
      <c r="P900" s="269">
        <f>O900*H900</f>
        <v>0</v>
      </c>
      <c r="Q900" s="269">
        <v>0</v>
      </c>
      <c r="R900" s="269">
        <f>Q900*H900</f>
        <v>0</v>
      </c>
      <c r="S900" s="269">
        <v>0</v>
      </c>
      <c r="T900" s="27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71" t="s">
        <v>267</v>
      </c>
      <c r="AT900" s="271" t="s">
        <v>170</v>
      </c>
      <c r="AU900" s="271" t="s">
        <v>88</v>
      </c>
      <c r="AY900" s="18" t="s">
        <v>168</v>
      </c>
      <c r="BE900" s="272">
        <f>IF(N900="základní",J900,0)</f>
        <v>0</v>
      </c>
      <c r="BF900" s="272">
        <f>IF(N900="snížená",J900,0)</f>
        <v>0</v>
      </c>
      <c r="BG900" s="272">
        <f>IF(N900="zákl. přenesená",J900,0)</f>
        <v>0</v>
      </c>
      <c r="BH900" s="272">
        <f>IF(N900="sníž. přenesená",J900,0)</f>
        <v>0</v>
      </c>
      <c r="BI900" s="272">
        <f>IF(N900="nulová",J900,0)</f>
        <v>0</v>
      </c>
      <c r="BJ900" s="18" t="s">
        <v>86</v>
      </c>
      <c r="BK900" s="272">
        <f>ROUND(I900*H900,2)</f>
        <v>0</v>
      </c>
      <c r="BL900" s="18" t="s">
        <v>267</v>
      </c>
      <c r="BM900" s="271" t="s">
        <v>1242</v>
      </c>
    </row>
    <row r="901" s="13" customFormat="1">
      <c r="A901" s="13"/>
      <c r="B901" s="273"/>
      <c r="C901" s="274"/>
      <c r="D901" s="275" t="s">
        <v>176</v>
      </c>
      <c r="E901" s="276" t="s">
        <v>1</v>
      </c>
      <c r="F901" s="277" t="s">
        <v>1243</v>
      </c>
      <c r="G901" s="274"/>
      <c r="H901" s="278">
        <v>212.52000000000001</v>
      </c>
      <c r="I901" s="279"/>
      <c r="J901" s="274"/>
      <c r="K901" s="274"/>
      <c r="L901" s="280"/>
      <c r="M901" s="281"/>
      <c r="N901" s="282"/>
      <c r="O901" s="282"/>
      <c r="P901" s="282"/>
      <c r="Q901" s="282"/>
      <c r="R901" s="282"/>
      <c r="S901" s="282"/>
      <c r="T901" s="28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84" t="s">
        <v>176</v>
      </c>
      <c r="AU901" s="284" t="s">
        <v>88</v>
      </c>
      <c r="AV901" s="13" t="s">
        <v>88</v>
      </c>
      <c r="AW901" s="13" t="s">
        <v>34</v>
      </c>
      <c r="AX901" s="13" t="s">
        <v>86</v>
      </c>
      <c r="AY901" s="284" t="s">
        <v>168</v>
      </c>
    </row>
    <row r="902" s="2" customFormat="1" ht="21.75" customHeight="1">
      <c r="A902" s="39"/>
      <c r="B902" s="40"/>
      <c r="C902" s="259" t="s">
        <v>1244</v>
      </c>
      <c r="D902" s="259" t="s">
        <v>170</v>
      </c>
      <c r="E902" s="260" t="s">
        <v>1245</v>
      </c>
      <c r="F902" s="261" t="s">
        <v>1246</v>
      </c>
      <c r="G902" s="262" t="s">
        <v>838</v>
      </c>
      <c r="H902" s="263">
        <v>300.72000000000003</v>
      </c>
      <c r="I902" s="264"/>
      <c r="J902" s="265">
        <f>ROUND(I902*H902,2)</f>
        <v>0</v>
      </c>
      <c r="K902" s="266"/>
      <c r="L902" s="45"/>
      <c r="M902" s="267" t="s">
        <v>1</v>
      </c>
      <c r="N902" s="268" t="s">
        <v>43</v>
      </c>
      <c r="O902" s="92"/>
      <c r="P902" s="269">
        <f>O902*H902</f>
        <v>0</v>
      </c>
      <c r="Q902" s="269">
        <v>0</v>
      </c>
      <c r="R902" s="269">
        <f>Q902*H902</f>
        <v>0</v>
      </c>
      <c r="S902" s="269">
        <v>0</v>
      </c>
      <c r="T902" s="270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71" t="s">
        <v>267</v>
      </c>
      <c r="AT902" s="271" t="s">
        <v>170</v>
      </c>
      <c r="AU902" s="271" t="s">
        <v>88</v>
      </c>
      <c r="AY902" s="18" t="s">
        <v>168</v>
      </c>
      <c r="BE902" s="272">
        <f>IF(N902="základní",J902,0)</f>
        <v>0</v>
      </c>
      <c r="BF902" s="272">
        <f>IF(N902="snížená",J902,0)</f>
        <v>0</v>
      </c>
      <c r="BG902" s="272">
        <f>IF(N902="zákl. přenesená",J902,0)</f>
        <v>0</v>
      </c>
      <c r="BH902" s="272">
        <f>IF(N902="sníž. přenesená",J902,0)</f>
        <v>0</v>
      </c>
      <c r="BI902" s="272">
        <f>IF(N902="nulová",J902,0)</f>
        <v>0</v>
      </c>
      <c r="BJ902" s="18" t="s">
        <v>86</v>
      </c>
      <c r="BK902" s="272">
        <f>ROUND(I902*H902,2)</f>
        <v>0</v>
      </c>
      <c r="BL902" s="18" t="s">
        <v>267</v>
      </c>
      <c r="BM902" s="271" t="s">
        <v>1247</v>
      </c>
    </row>
    <row r="903" s="13" customFormat="1">
      <c r="A903" s="13"/>
      <c r="B903" s="273"/>
      <c r="C903" s="274"/>
      <c r="D903" s="275" t="s">
        <v>176</v>
      </c>
      <c r="E903" s="276" t="s">
        <v>1</v>
      </c>
      <c r="F903" s="277" t="s">
        <v>1248</v>
      </c>
      <c r="G903" s="274"/>
      <c r="H903" s="278">
        <v>300.72000000000003</v>
      </c>
      <c r="I903" s="279"/>
      <c r="J903" s="274"/>
      <c r="K903" s="274"/>
      <c r="L903" s="280"/>
      <c r="M903" s="281"/>
      <c r="N903" s="282"/>
      <c r="O903" s="282"/>
      <c r="P903" s="282"/>
      <c r="Q903" s="282"/>
      <c r="R903" s="282"/>
      <c r="S903" s="282"/>
      <c r="T903" s="28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84" t="s">
        <v>176</v>
      </c>
      <c r="AU903" s="284" t="s">
        <v>88</v>
      </c>
      <c r="AV903" s="13" t="s">
        <v>88</v>
      </c>
      <c r="AW903" s="13" t="s">
        <v>34</v>
      </c>
      <c r="AX903" s="13" t="s">
        <v>86</v>
      </c>
      <c r="AY903" s="284" t="s">
        <v>168</v>
      </c>
    </row>
    <row r="904" s="2" customFormat="1" ht="21.75" customHeight="1">
      <c r="A904" s="39"/>
      <c r="B904" s="40"/>
      <c r="C904" s="259" t="s">
        <v>1249</v>
      </c>
      <c r="D904" s="259" t="s">
        <v>170</v>
      </c>
      <c r="E904" s="260" t="s">
        <v>1250</v>
      </c>
      <c r="F904" s="261" t="s">
        <v>1251</v>
      </c>
      <c r="G904" s="262" t="s">
        <v>838</v>
      </c>
      <c r="H904" s="263">
        <v>1</v>
      </c>
      <c r="I904" s="264"/>
      <c r="J904" s="265">
        <f>ROUND(I904*H904,2)</f>
        <v>0</v>
      </c>
      <c r="K904" s="266"/>
      <c r="L904" s="45"/>
      <c r="M904" s="267" t="s">
        <v>1</v>
      </c>
      <c r="N904" s="268" t="s">
        <v>43</v>
      </c>
      <c r="O904" s="92"/>
      <c r="P904" s="269">
        <f>O904*H904</f>
        <v>0</v>
      </c>
      <c r="Q904" s="269">
        <v>0</v>
      </c>
      <c r="R904" s="269">
        <f>Q904*H904</f>
        <v>0</v>
      </c>
      <c r="S904" s="269">
        <v>0</v>
      </c>
      <c r="T904" s="27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71" t="s">
        <v>267</v>
      </c>
      <c r="AT904" s="271" t="s">
        <v>170</v>
      </c>
      <c r="AU904" s="271" t="s">
        <v>88</v>
      </c>
      <c r="AY904" s="18" t="s">
        <v>168</v>
      </c>
      <c r="BE904" s="272">
        <f>IF(N904="základní",J904,0)</f>
        <v>0</v>
      </c>
      <c r="BF904" s="272">
        <f>IF(N904="snížená",J904,0)</f>
        <v>0</v>
      </c>
      <c r="BG904" s="272">
        <f>IF(N904="zákl. přenesená",J904,0)</f>
        <v>0</v>
      </c>
      <c r="BH904" s="272">
        <f>IF(N904="sníž. přenesená",J904,0)</f>
        <v>0</v>
      </c>
      <c r="BI904" s="272">
        <f>IF(N904="nulová",J904,0)</f>
        <v>0</v>
      </c>
      <c r="BJ904" s="18" t="s">
        <v>86</v>
      </c>
      <c r="BK904" s="272">
        <f>ROUND(I904*H904,2)</f>
        <v>0</v>
      </c>
      <c r="BL904" s="18" t="s">
        <v>267</v>
      </c>
      <c r="BM904" s="271" t="s">
        <v>1252</v>
      </c>
    </row>
    <row r="905" s="2" customFormat="1" ht="21.75" customHeight="1">
      <c r="A905" s="39"/>
      <c r="B905" s="40"/>
      <c r="C905" s="259" t="s">
        <v>1253</v>
      </c>
      <c r="D905" s="259" t="s">
        <v>170</v>
      </c>
      <c r="E905" s="260" t="s">
        <v>1254</v>
      </c>
      <c r="F905" s="261" t="s">
        <v>1255</v>
      </c>
      <c r="G905" s="262" t="s">
        <v>863</v>
      </c>
      <c r="H905" s="328"/>
      <c r="I905" s="264"/>
      <c r="J905" s="265">
        <f>ROUND(I905*H905,2)</f>
        <v>0</v>
      </c>
      <c r="K905" s="266"/>
      <c r="L905" s="45"/>
      <c r="M905" s="267" t="s">
        <v>1</v>
      </c>
      <c r="N905" s="268" t="s">
        <v>43</v>
      </c>
      <c r="O905" s="92"/>
      <c r="P905" s="269">
        <f>O905*H905</f>
        <v>0</v>
      </c>
      <c r="Q905" s="269">
        <v>0</v>
      </c>
      <c r="R905" s="269">
        <f>Q905*H905</f>
        <v>0</v>
      </c>
      <c r="S905" s="269">
        <v>0</v>
      </c>
      <c r="T905" s="270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71" t="s">
        <v>267</v>
      </c>
      <c r="AT905" s="271" t="s">
        <v>170</v>
      </c>
      <c r="AU905" s="271" t="s">
        <v>88</v>
      </c>
      <c r="AY905" s="18" t="s">
        <v>168</v>
      </c>
      <c r="BE905" s="272">
        <f>IF(N905="základní",J905,0)</f>
        <v>0</v>
      </c>
      <c r="BF905" s="272">
        <f>IF(N905="snížená",J905,0)</f>
        <v>0</v>
      </c>
      <c r="BG905" s="272">
        <f>IF(N905="zákl. přenesená",J905,0)</f>
        <v>0</v>
      </c>
      <c r="BH905" s="272">
        <f>IF(N905="sníž. přenesená",J905,0)</f>
        <v>0</v>
      </c>
      <c r="BI905" s="272">
        <f>IF(N905="nulová",J905,0)</f>
        <v>0</v>
      </c>
      <c r="BJ905" s="18" t="s">
        <v>86</v>
      </c>
      <c r="BK905" s="272">
        <f>ROUND(I905*H905,2)</f>
        <v>0</v>
      </c>
      <c r="BL905" s="18" t="s">
        <v>267</v>
      </c>
      <c r="BM905" s="271" t="s">
        <v>1256</v>
      </c>
    </row>
    <row r="906" s="12" customFormat="1" ht="22.8" customHeight="1">
      <c r="A906" s="12"/>
      <c r="B906" s="243"/>
      <c r="C906" s="244"/>
      <c r="D906" s="245" t="s">
        <v>77</v>
      </c>
      <c r="E906" s="257" t="s">
        <v>1257</v>
      </c>
      <c r="F906" s="257" t="s">
        <v>1258</v>
      </c>
      <c r="G906" s="244"/>
      <c r="H906" s="244"/>
      <c r="I906" s="247"/>
      <c r="J906" s="258">
        <f>BK906</f>
        <v>0</v>
      </c>
      <c r="K906" s="244"/>
      <c r="L906" s="249"/>
      <c r="M906" s="250"/>
      <c r="N906" s="251"/>
      <c r="O906" s="251"/>
      <c r="P906" s="252">
        <f>SUM(P907:P921)</f>
        <v>0</v>
      </c>
      <c r="Q906" s="251"/>
      <c r="R906" s="252">
        <f>SUM(R907:R921)</f>
        <v>7.6123813100000008</v>
      </c>
      <c r="S906" s="251"/>
      <c r="T906" s="253">
        <f>SUM(T907:T921)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54" t="s">
        <v>88</v>
      </c>
      <c r="AT906" s="255" t="s">
        <v>77</v>
      </c>
      <c r="AU906" s="255" t="s">
        <v>86</v>
      </c>
      <c r="AY906" s="254" t="s">
        <v>168</v>
      </c>
      <c r="BK906" s="256">
        <f>SUM(BK907:BK921)</f>
        <v>0</v>
      </c>
    </row>
    <row r="907" s="2" customFormat="1" ht="21.75" customHeight="1">
      <c r="A907" s="39"/>
      <c r="B907" s="40"/>
      <c r="C907" s="259" t="s">
        <v>1259</v>
      </c>
      <c r="D907" s="259" t="s">
        <v>170</v>
      </c>
      <c r="E907" s="260" t="s">
        <v>1260</v>
      </c>
      <c r="F907" s="261" t="s">
        <v>1261</v>
      </c>
      <c r="G907" s="262" t="s">
        <v>210</v>
      </c>
      <c r="H907" s="263">
        <v>21.093</v>
      </c>
      <c r="I907" s="264"/>
      <c r="J907" s="265">
        <f>ROUND(I907*H907,2)</f>
        <v>0</v>
      </c>
      <c r="K907" s="266"/>
      <c r="L907" s="45"/>
      <c r="M907" s="267" t="s">
        <v>1</v>
      </c>
      <c r="N907" s="268" t="s">
        <v>43</v>
      </c>
      <c r="O907" s="92"/>
      <c r="P907" s="269">
        <f>O907*H907</f>
        <v>0</v>
      </c>
      <c r="Q907" s="269">
        <v>0.00147</v>
      </c>
      <c r="R907" s="269">
        <f>Q907*H907</f>
        <v>0.03100671</v>
      </c>
      <c r="S907" s="269">
        <v>0</v>
      </c>
      <c r="T907" s="270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71" t="s">
        <v>267</v>
      </c>
      <c r="AT907" s="271" t="s">
        <v>170</v>
      </c>
      <c r="AU907" s="271" t="s">
        <v>88</v>
      </c>
      <c r="AY907" s="18" t="s">
        <v>168</v>
      </c>
      <c r="BE907" s="272">
        <f>IF(N907="základní",J907,0)</f>
        <v>0</v>
      </c>
      <c r="BF907" s="272">
        <f>IF(N907="snížená",J907,0)</f>
        <v>0</v>
      </c>
      <c r="BG907" s="272">
        <f>IF(N907="zákl. přenesená",J907,0)</f>
        <v>0</v>
      </c>
      <c r="BH907" s="272">
        <f>IF(N907="sníž. přenesená",J907,0)</f>
        <v>0</v>
      </c>
      <c r="BI907" s="272">
        <f>IF(N907="nulová",J907,0)</f>
        <v>0</v>
      </c>
      <c r="BJ907" s="18" t="s">
        <v>86</v>
      </c>
      <c r="BK907" s="272">
        <f>ROUND(I907*H907,2)</f>
        <v>0</v>
      </c>
      <c r="BL907" s="18" t="s">
        <v>267</v>
      </c>
      <c r="BM907" s="271" t="s">
        <v>1262</v>
      </c>
    </row>
    <row r="908" s="13" customFormat="1">
      <c r="A908" s="13"/>
      <c r="B908" s="273"/>
      <c r="C908" s="274"/>
      <c r="D908" s="275" t="s">
        <v>176</v>
      </c>
      <c r="E908" s="276" t="s">
        <v>1</v>
      </c>
      <c r="F908" s="277" t="s">
        <v>1263</v>
      </c>
      <c r="G908" s="274"/>
      <c r="H908" s="278">
        <v>18.675999999999998</v>
      </c>
      <c r="I908" s="279"/>
      <c r="J908" s="274"/>
      <c r="K908" s="274"/>
      <c r="L908" s="280"/>
      <c r="M908" s="281"/>
      <c r="N908" s="282"/>
      <c r="O908" s="282"/>
      <c r="P908" s="282"/>
      <c r="Q908" s="282"/>
      <c r="R908" s="282"/>
      <c r="S908" s="282"/>
      <c r="T908" s="28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84" t="s">
        <v>176</v>
      </c>
      <c r="AU908" s="284" t="s">
        <v>88</v>
      </c>
      <c r="AV908" s="13" t="s">
        <v>88</v>
      </c>
      <c r="AW908" s="13" t="s">
        <v>34</v>
      </c>
      <c r="AX908" s="13" t="s">
        <v>78</v>
      </c>
      <c r="AY908" s="284" t="s">
        <v>168</v>
      </c>
    </row>
    <row r="909" s="13" customFormat="1">
      <c r="A909" s="13"/>
      <c r="B909" s="273"/>
      <c r="C909" s="274"/>
      <c r="D909" s="275" t="s">
        <v>176</v>
      </c>
      <c r="E909" s="276" t="s">
        <v>1</v>
      </c>
      <c r="F909" s="277" t="s">
        <v>1264</v>
      </c>
      <c r="G909" s="274"/>
      <c r="H909" s="278">
        <v>2.4169999999999998</v>
      </c>
      <c r="I909" s="279"/>
      <c r="J909" s="274"/>
      <c r="K909" s="274"/>
      <c r="L909" s="280"/>
      <c r="M909" s="281"/>
      <c r="N909" s="282"/>
      <c r="O909" s="282"/>
      <c r="P909" s="282"/>
      <c r="Q909" s="282"/>
      <c r="R909" s="282"/>
      <c r="S909" s="282"/>
      <c r="T909" s="28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84" t="s">
        <v>176</v>
      </c>
      <c r="AU909" s="284" t="s">
        <v>88</v>
      </c>
      <c r="AV909" s="13" t="s">
        <v>88</v>
      </c>
      <c r="AW909" s="13" t="s">
        <v>34</v>
      </c>
      <c r="AX909" s="13" t="s">
        <v>78</v>
      </c>
      <c r="AY909" s="284" t="s">
        <v>168</v>
      </c>
    </row>
    <row r="910" s="14" customFormat="1">
      <c r="A910" s="14"/>
      <c r="B910" s="285"/>
      <c r="C910" s="286"/>
      <c r="D910" s="275" t="s">
        <v>176</v>
      </c>
      <c r="E910" s="287" t="s">
        <v>1</v>
      </c>
      <c r="F910" s="288" t="s">
        <v>178</v>
      </c>
      <c r="G910" s="286"/>
      <c r="H910" s="289">
        <v>21.093</v>
      </c>
      <c r="I910" s="290"/>
      <c r="J910" s="286"/>
      <c r="K910" s="286"/>
      <c r="L910" s="291"/>
      <c r="M910" s="292"/>
      <c r="N910" s="293"/>
      <c r="O910" s="293"/>
      <c r="P910" s="293"/>
      <c r="Q910" s="293"/>
      <c r="R910" s="293"/>
      <c r="S910" s="293"/>
      <c r="T910" s="29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95" t="s">
        <v>176</v>
      </c>
      <c r="AU910" s="295" t="s">
        <v>88</v>
      </c>
      <c r="AV910" s="14" t="s">
        <v>174</v>
      </c>
      <c r="AW910" s="14" t="s">
        <v>34</v>
      </c>
      <c r="AX910" s="14" t="s">
        <v>86</v>
      </c>
      <c r="AY910" s="295" t="s">
        <v>168</v>
      </c>
    </row>
    <row r="911" s="2" customFormat="1" ht="16.5" customHeight="1">
      <c r="A911" s="39"/>
      <c r="B911" s="40"/>
      <c r="C911" s="317" t="s">
        <v>1265</v>
      </c>
      <c r="D911" s="317" t="s">
        <v>256</v>
      </c>
      <c r="E911" s="318" t="s">
        <v>1266</v>
      </c>
      <c r="F911" s="319" t="s">
        <v>1267</v>
      </c>
      <c r="G911" s="320" t="s">
        <v>210</v>
      </c>
      <c r="H911" s="321">
        <v>23.202000000000002</v>
      </c>
      <c r="I911" s="322"/>
      <c r="J911" s="323">
        <f>ROUND(I911*H911,2)</f>
        <v>0</v>
      </c>
      <c r="K911" s="324"/>
      <c r="L911" s="325"/>
      <c r="M911" s="326" t="s">
        <v>1</v>
      </c>
      <c r="N911" s="327" t="s">
        <v>43</v>
      </c>
      <c r="O911" s="92"/>
      <c r="P911" s="269">
        <f>O911*H911</f>
        <v>0</v>
      </c>
      <c r="Q911" s="269">
        <v>0.018200000000000001</v>
      </c>
      <c r="R911" s="269">
        <f>Q911*H911</f>
        <v>0.42227640000000005</v>
      </c>
      <c r="S911" s="269">
        <v>0</v>
      </c>
      <c r="T911" s="270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71" t="s">
        <v>377</v>
      </c>
      <c r="AT911" s="271" t="s">
        <v>256</v>
      </c>
      <c r="AU911" s="271" t="s">
        <v>88</v>
      </c>
      <c r="AY911" s="18" t="s">
        <v>168</v>
      </c>
      <c r="BE911" s="272">
        <f>IF(N911="základní",J911,0)</f>
        <v>0</v>
      </c>
      <c r="BF911" s="272">
        <f>IF(N911="snížená",J911,0)</f>
        <v>0</v>
      </c>
      <c r="BG911" s="272">
        <f>IF(N911="zákl. přenesená",J911,0)</f>
        <v>0</v>
      </c>
      <c r="BH911" s="272">
        <f>IF(N911="sníž. přenesená",J911,0)</f>
        <v>0</v>
      </c>
      <c r="BI911" s="272">
        <f>IF(N911="nulová",J911,0)</f>
        <v>0</v>
      </c>
      <c r="BJ911" s="18" t="s">
        <v>86</v>
      </c>
      <c r="BK911" s="272">
        <f>ROUND(I911*H911,2)</f>
        <v>0</v>
      </c>
      <c r="BL911" s="18" t="s">
        <v>267</v>
      </c>
      <c r="BM911" s="271" t="s">
        <v>1268</v>
      </c>
    </row>
    <row r="912" s="13" customFormat="1">
      <c r="A912" s="13"/>
      <c r="B912" s="273"/>
      <c r="C912" s="274"/>
      <c r="D912" s="275" t="s">
        <v>176</v>
      </c>
      <c r="E912" s="274"/>
      <c r="F912" s="277" t="s">
        <v>1269</v>
      </c>
      <c r="G912" s="274"/>
      <c r="H912" s="278">
        <v>23.202000000000002</v>
      </c>
      <c r="I912" s="279"/>
      <c r="J912" s="274"/>
      <c r="K912" s="274"/>
      <c r="L912" s="280"/>
      <c r="M912" s="281"/>
      <c r="N912" s="282"/>
      <c r="O912" s="282"/>
      <c r="P912" s="282"/>
      <c r="Q912" s="282"/>
      <c r="R912" s="282"/>
      <c r="S912" s="282"/>
      <c r="T912" s="28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84" t="s">
        <v>176</v>
      </c>
      <c r="AU912" s="284" t="s">
        <v>88</v>
      </c>
      <c r="AV912" s="13" t="s">
        <v>88</v>
      </c>
      <c r="AW912" s="13" t="s">
        <v>4</v>
      </c>
      <c r="AX912" s="13" t="s">
        <v>86</v>
      </c>
      <c r="AY912" s="284" t="s">
        <v>168</v>
      </c>
    </row>
    <row r="913" s="2" customFormat="1" ht="21.75" customHeight="1">
      <c r="A913" s="39"/>
      <c r="B913" s="40"/>
      <c r="C913" s="259" t="s">
        <v>1270</v>
      </c>
      <c r="D913" s="259" t="s">
        <v>170</v>
      </c>
      <c r="E913" s="260" t="s">
        <v>1271</v>
      </c>
      <c r="F913" s="261" t="s">
        <v>1272</v>
      </c>
      <c r="G913" s="262" t="s">
        <v>210</v>
      </c>
      <c r="H913" s="263">
        <v>268.82999999999998</v>
      </c>
      <c r="I913" s="264"/>
      <c r="J913" s="265">
        <f>ROUND(I913*H913,2)</f>
        <v>0</v>
      </c>
      <c r="K913" s="266"/>
      <c r="L913" s="45"/>
      <c r="M913" s="267" t="s">
        <v>1</v>
      </c>
      <c r="N913" s="268" t="s">
        <v>43</v>
      </c>
      <c r="O913" s="92"/>
      <c r="P913" s="269">
        <f>O913*H913</f>
        <v>0</v>
      </c>
      <c r="Q913" s="269">
        <v>0.00362</v>
      </c>
      <c r="R913" s="269">
        <f>Q913*H913</f>
        <v>0.97316459999999994</v>
      </c>
      <c r="S913" s="269">
        <v>0</v>
      </c>
      <c r="T913" s="270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71" t="s">
        <v>267</v>
      </c>
      <c r="AT913" s="271" t="s">
        <v>170</v>
      </c>
      <c r="AU913" s="271" t="s">
        <v>88</v>
      </c>
      <c r="AY913" s="18" t="s">
        <v>168</v>
      </c>
      <c r="BE913" s="272">
        <f>IF(N913="základní",J913,0)</f>
        <v>0</v>
      </c>
      <c r="BF913" s="272">
        <f>IF(N913="snížená",J913,0)</f>
        <v>0</v>
      </c>
      <c r="BG913" s="272">
        <f>IF(N913="zákl. přenesená",J913,0)</f>
        <v>0</v>
      </c>
      <c r="BH913" s="272">
        <f>IF(N913="sníž. přenesená",J913,0)</f>
        <v>0</v>
      </c>
      <c r="BI913" s="272">
        <f>IF(N913="nulová",J913,0)</f>
        <v>0</v>
      </c>
      <c r="BJ913" s="18" t="s">
        <v>86</v>
      </c>
      <c r="BK913" s="272">
        <f>ROUND(I913*H913,2)</f>
        <v>0</v>
      </c>
      <c r="BL913" s="18" t="s">
        <v>267</v>
      </c>
      <c r="BM913" s="271" t="s">
        <v>1273</v>
      </c>
    </row>
    <row r="914" s="13" customFormat="1">
      <c r="A914" s="13"/>
      <c r="B914" s="273"/>
      <c r="C914" s="274"/>
      <c r="D914" s="275" t="s">
        <v>176</v>
      </c>
      <c r="E914" s="276" t="s">
        <v>1</v>
      </c>
      <c r="F914" s="277" t="s">
        <v>1274</v>
      </c>
      <c r="G914" s="274"/>
      <c r="H914" s="278">
        <v>169.25</v>
      </c>
      <c r="I914" s="279"/>
      <c r="J914" s="274"/>
      <c r="K914" s="274"/>
      <c r="L914" s="280"/>
      <c r="M914" s="281"/>
      <c r="N914" s="282"/>
      <c r="O914" s="282"/>
      <c r="P914" s="282"/>
      <c r="Q914" s="282"/>
      <c r="R914" s="282"/>
      <c r="S914" s="282"/>
      <c r="T914" s="28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84" t="s">
        <v>176</v>
      </c>
      <c r="AU914" s="284" t="s">
        <v>88</v>
      </c>
      <c r="AV914" s="13" t="s">
        <v>88</v>
      </c>
      <c r="AW914" s="13" t="s">
        <v>34</v>
      </c>
      <c r="AX914" s="13" t="s">
        <v>78</v>
      </c>
      <c r="AY914" s="284" t="s">
        <v>168</v>
      </c>
    </row>
    <row r="915" s="13" customFormat="1">
      <c r="A915" s="13"/>
      <c r="B915" s="273"/>
      <c r="C915" s="274"/>
      <c r="D915" s="275" t="s">
        <v>176</v>
      </c>
      <c r="E915" s="276" t="s">
        <v>1</v>
      </c>
      <c r="F915" s="277" t="s">
        <v>1275</v>
      </c>
      <c r="G915" s="274"/>
      <c r="H915" s="278">
        <v>99.579999999999998</v>
      </c>
      <c r="I915" s="279"/>
      <c r="J915" s="274"/>
      <c r="K915" s="274"/>
      <c r="L915" s="280"/>
      <c r="M915" s="281"/>
      <c r="N915" s="282"/>
      <c r="O915" s="282"/>
      <c r="P915" s="282"/>
      <c r="Q915" s="282"/>
      <c r="R915" s="282"/>
      <c r="S915" s="282"/>
      <c r="T915" s="28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84" t="s">
        <v>176</v>
      </c>
      <c r="AU915" s="284" t="s">
        <v>88</v>
      </c>
      <c r="AV915" s="13" t="s">
        <v>88</v>
      </c>
      <c r="AW915" s="13" t="s">
        <v>34</v>
      </c>
      <c r="AX915" s="13" t="s">
        <v>78</v>
      </c>
      <c r="AY915" s="284" t="s">
        <v>168</v>
      </c>
    </row>
    <row r="916" s="14" customFormat="1">
      <c r="A916" s="14"/>
      <c r="B916" s="285"/>
      <c r="C916" s="286"/>
      <c r="D916" s="275" t="s">
        <v>176</v>
      </c>
      <c r="E916" s="287" t="s">
        <v>1</v>
      </c>
      <c r="F916" s="288" t="s">
        <v>178</v>
      </c>
      <c r="G916" s="286"/>
      <c r="H916" s="289">
        <v>268.82999999999998</v>
      </c>
      <c r="I916" s="290"/>
      <c r="J916" s="286"/>
      <c r="K916" s="286"/>
      <c r="L916" s="291"/>
      <c r="M916" s="292"/>
      <c r="N916" s="293"/>
      <c r="O916" s="293"/>
      <c r="P916" s="293"/>
      <c r="Q916" s="293"/>
      <c r="R916" s="293"/>
      <c r="S916" s="293"/>
      <c r="T916" s="29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95" t="s">
        <v>176</v>
      </c>
      <c r="AU916" s="295" t="s">
        <v>88</v>
      </c>
      <c r="AV916" s="14" t="s">
        <v>174</v>
      </c>
      <c r="AW916" s="14" t="s">
        <v>34</v>
      </c>
      <c r="AX916" s="14" t="s">
        <v>86</v>
      </c>
      <c r="AY916" s="295" t="s">
        <v>168</v>
      </c>
    </row>
    <row r="917" s="2" customFormat="1" ht="16.5" customHeight="1">
      <c r="A917" s="39"/>
      <c r="B917" s="40"/>
      <c r="C917" s="317" t="s">
        <v>1276</v>
      </c>
      <c r="D917" s="317" t="s">
        <v>256</v>
      </c>
      <c r="E917" s="318" t="s">
        <v>1277</v>
      </c>
      <c r="F917" s="319" t="s">
        <v>1267</v>
      </c>
      <c r="G917" s="320" t="s">
        <v>210</v>
      </c>
      <c r="H917" s="321">
        <v>295.71300000000002</v>
      </c>
      <c r="I917" s="322"/>
      <c r="J917" s="323">
        <f>ROUND(I917*H917,2)</f>
        <v>0</v>
      </c>
      <c r="K917" s="324"/>
      <c r="L917" s="325"/>
      <c r="M917" s="326" t="s">
        <v>1</v>
      </c>
      <c r="N917" s="327" t="s">
        <v>43</v>
      </c>
      <c r="O917" s="92"/>
      <c r="P917" s="269">
        <f>O917*H917</f>
        <v>0</v>
      </c>
      <c r="Q917" s="269">
        <v>0.018200000000000001</v>
      </c>
      <c r="R917" s="269">
        <f>Q917*H917</f>
        <v>5.3819766000000007</v>
      </c>
      <c r="S917" s="269">
        <v>0</v>
      </c>
      <c r="T917" s="270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71" t="s">
        <v>377</v>
      </c>
      <c r="AT917" s="271" t="s">
        <v>256</v>
      </c>
      <c r="AU917" s="271" t="s">
        <v>88</v>
      </c>
      <c r="AY917" s="18" t="s">
        <v>168</v>
      </c>
      <c r="BE917" s="272">
        <f>IF(N917="základní",J917,0)</f>
        <v>0</v>
      </c>
      <c r="BF917" s="272">
        <f>IF(N917="snížená",J917,0)</f>
        <v>0</v>
      </c>
      <c r="BG917" s="272">
        <f>IF(N917="zákl. přenesená",J917,0)</f>
        <v>0</v>
      </c>
      <c r="BH917" s="272">
        <f>IF(N917="sníž. přenesená",J917,0)</f>
        <v>0</v>
      </c>
      <c r="BI917" s="272">
        <f>IF(N917="nulová",J917,0)</f>
        <v>0</v>
      </c>
      <c r="BJ917" s="18" t="s">
        <v>86</v>
      </c>
      <c r="BK917" s="272">
        <f>ROUND(I917*H917,2)</f>
        <v>0</v>
      </c>
      <c r="BL917" s="18" t="s">
        <v>267</v>
      </c>
      <c r="BM917" s="271" t="s">
        <v>1278</v>
      </c>
    </row>
    <row r="918" s="13" customFormat="1">
      <c r="A918" s="13"/>
      <c r="B918" s="273"/>
      <c r="C918" s="274"/>
      <c r="D918" s="275" t="s">
        <v>176</v>
      </c>
      <c r="E918" s="274"/>
      <c r="F918" s="277" t="s">
        <v>1279</v>
      </c>
      <c r="G918" s="274"/>
      <c r="H918" s="278">
        <v>295.71300000000002</v>
      </c>
      <c r="I918" s="279"/>
      <c r="J918" s="274"/>
      <c r="K918" s="274"/>
      <c r="L918" s="280"/>
      <c r="M918" s="281"/>
      <c r="N918" s="282"/>
      <c r="O918" s="282"/>
      <c r="P918" s="282"/>
      <c r="Q918" s="282"/>
      <c r="R918" s="282"/>
      <c r="S918" s="282"/>
      <c r="T918" s="28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84" t="s">
        <v>176</v>
      </c>
      <c r="AU918" s="284" t="s">
        <v>88</v>
      </c>
      <c r="AV918" s="13" t="s">
        <v>88</v>
      </c>
      <c r="AW918" s="13" t="s">
        <v>4</v>
      </c>
      <c r="AX918" s="13" t="s">
        <v>86</v>
      </c>
      <c r="AY918" s="284" t="s">
        <v>168</v>
      </c>
    </row>
    <row r="919" s="2" customFormat="1" ht="21.75" customHeight="1">
      <c r="A919" s="39"/>
      <c r="B919" s="40"/>
      <c r="C919" s="259" t="s">
        <v>1280</v>
      </c>
      <c r="D919" s="259" t="s">
        <v>170</v>
      </c>
      <c r="E919" s="260" t="s">
        <v>1281</v>
      </c>
      <c r="F919" s="261" t="s">
        <v>1282</v>
      </c>
      <c r="G919" s="262" t="s">
        <v>210</v>
      </c>
      <c r="H919" s="263">
        <v>104.41</v>
      </c>
      <c r="I919" s="264"/>
      <c r="J919" s="265">
        <f>ROUND(I919*H919,2)</f>
        <v>0</v>
      </c>
      <c r="K919" s="266"/>
      <c r="L919" s="45"/>
      <c r="M919" s="267" t="s">
        <v>1</v>
      </c>
      <c r="N919" s="268" t="s">
        <v>43</v>
      </c>
      <c r="O919" s="92"/>
      <c r="P919" s="269">
        <f>O919*H919</f>
        <v>0</v>
      </c>
      <c r="Q919" s="269">
        <v>0.0077000000000000002</v>
      </c>
      <c r="R919" s="269">
        <f>Q919*H919</f>
        <v>0.80395700000000003</v>
      </c>
      <c r="S919" s="269">
        <v>0</v>
      </c>
      <c r="T919" s="27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71" t="s">
        <v>267</v>
      </c>
      <c r="AT919" s="271" t="s">
        <v>170</v>
      </c>
      <c r="AU919" s="271" t="s">
        <v>88</v>
      </c>
      <c r="AY919" s="18" t="s">
        <v>168</v>
      </c>
      <c r="BE919" s="272">
        <f>IF(N919="základní",J919,0)</f>
        <v>0</v>
      </c>
      <c r="BF919" s="272">
        <f>IF(N919="snížená",J919,0)</f>
        <v>0</v>
      </c>
      <c r="BG919" s="272">
        <f>IF(N919="zákl. přenesená",J919,0)</f>
        <v>0</v>
      </c>
      <c r="BH919" s="272">
        <f>IF(N919="sníž. přenesená",J919,0)</f>
        <v>0</v>
      </c>
      <c r="BI919" s="272">
        <f>IF(N919="nulová",J919,0)</f>
        <v>0</v>
      </c>
      <c r="BJ919" s="18" t="s">
        <v>86</v>
      </c>
      <c r="BK919" s="272">
        <f>ROUND(I919*H919,2)</f>
        <v>0</v>
      </c>
      <c r="BL919" s="18" t="s">
        <v>267</v>
      </c>
      <c r="BM919" s="271" t="s">
        <v>1283</v>
      </c>
    </row>
    <row r="920" s="13" customFormat="1">
      <c r="A920" s="13"/>
      <c r="B920" s="273"/>
      <c r="C920" s="274"/>
      <c r="D920" s="275" t="s">
        <v>176</v>
      </c>
      <c r="E920" s="276" t="s">
        <v>1</v>
      </c>
      <c r="F920" s="277" t="s">
        <v>1284</v>
      </c>
      <c r="G920" s="274"/>
      <c r="H920" s="278">
        <v>104.41</v>
      </c>
      <c r="I920" s="279"/>
      <c r="J920" s="274"/>
      <c r="K920" s="274"/>
      <c r="L920" s="280"/>
      <c r="M920" s="281"/>
      <c r="N920" s="282"/>
      <c r="O920" s="282"/>
      <c r="P920" s="282"/>
      <c r="Q920" s="282"/>
      <c r="R920" s="282"/>
      <c r="S920" s="282"/>
      <c r="T920" s="28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84" t="s">
        <v>176</v>
      </c>
      <c r="AU920" s="284" t="s">
        <v>88</v>
      </c>
      <c r="AV920" s="13" t="s">
        <v>88</v>
      </c>
      <c r="AW920" s="13" t="s">
        <v>34</v>
      </c>
      <c r="AX920" s="13" t="s">
        <v>86</v>
      </c>
      <c r="AY920" s="284" t="s">
        <v>168</v>
      </c>
    </row>
    <row r="921" s="2" customFormat="1" ht="21.75" customHeight="1">
      <c r="A921" s="39"/>
      <c r="B921" s="40"/>
      <c r="C921" s="259" t="s">
        <v>1285</v>
      </c>
      <c r="D921" s="259" t="s">
        <v>170</v>
      </c>
      <c r="E921" s="260" t="s">
        <v>1286</v>
      </c>
      <c r="F921" s="261" t="s">
        <v>1287</v>
      </c>
      <c r="G921" s="262" t="s">
        <v>863</v>
      </c>
      <c r="H921" s="328"/>
      <c r="I921" s="264"/>
      <c r="J921" s="265">
        <f>ROUND(I921*H921,2)</f>
        <v>0</v>
      </c>
      <c r="K921" s="266"/>
      <c r="L921" s="45"/>
      <c r="M921" s="267" t="s">
        <v>1</v>
      </c>
      <c r="N921" s="268" t="s">
        <v>43</v>
      </c>
      <c r="O921" s="92"/>
      <c r="P921" s="269">
        <f>O921*H921</f>
        <v>0</v>
      </c>
      <c r="Q921" s="269">
        <v>0</v>
      </c>
      <c r="R921" s="269">
        <f>Q921*H921</f>
        <v>0</v>
      </c>
      <c r="S921" s="269">
        <v>0</v>
      </c>
      <c r="T921" s="270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71" t="s">
        <v>267</v>
      </c>
      <c r="AT921" s="271" t="s">
        <v>170</v>
      </c>
      <c r="AU921" s="271" t="s">
        <v>88</v>
      </c>
      <c r="AY921" s="18" t="s">
        <v>168</v>
      </c>
      <c r="BE921" s="272">
        <f>IF(N921="základní",J921,0)</f>
        <v>0</v>
      </c>
      <c r="BF921" s="272">
        <f>IF(N921="snížená",J921,0)</f>
        <v>0</v>
      </c>
      <c r="BG921" s="272">
        <f>IF(N921="zákl. přenesená",J921,0)</f>
        <v>0</v>
      </c>
      <c r="BH921" s="272">
        <f>IF(N921="sníž. přenesená",J921,0)</f>
        <v>0</v>
      </c>
      <c r="BI921" s="272">
        <f>IF(N921="nulová",J921,0)</f>
        <v>0</v>
      </c>
      <c r="BJ921" s="18" t="s">
        <v>86</v>
      </c>
      <c r="BK921" s="272">
        <f>ROUND(I921*H921,2)</f>
        <v>0</v>
      </c>
      <c r="BL921" s="18" t="s">
        <v>267</v>
      </c>
      <c r="BM921" s="271" t="s">
        <v>1288</v>
      </c>
    </row>
    <row r="922" s="12" customFormat="1" ht="22.8" customHeight="1">
      <c r="A922" s="12"/>
      <c r="B922" s="243"/>
      <c r="C922" s="244"/>
      <c r="D922" s="245" t="s">
        <v>77</v>
      </c>
      <c r="E922" s="257" t="s">
        <v>1289</v>
      </c>
      <c r="F922" s="257" t="s">
        <v>1290</v>
      </c>
      <c r="G922" s="244"/>
      <c r="H922" s="244"/>
      <c r="I922" s="247"/>
      <c r="J922" s="258">
        <f>BK922</f>
        <v>0</v>
      </c>
      <c r="K922" s="244"/>
      <c r="L922" s="249"/>
      <c r="M922" s="250"/>
      <c r="N922" s="251"/>
      <c r="O922" s="251"/>
      <c r="P922" s="252">
        <f>SUM(P923:P930)</f>
        <v>0</v>
      </c>
      <c r="Q922" s="251"/>
      <c r="R922" s="252">
        <f>SUM(R923:R930)</f>
        <v>0.32418579000000003</v>
      </c>
      <c r="S922" s="251"/>
      <c r="T922" s="253">
        <f>SUM(T923:T930)</f>
        <v>0</v>
      </c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R922" s="254" t="s">
        <v>88</v>
      </c>
      <c r="AT922" s="255" t="s">
        <v>77</v>
      </c>
      <c r="AU922" s="255" t="s">
        <v>86</v>
      </c>
      <c r="AY922" s="254" t="s">
        <v>168</v>
      </c>
      <c r="BK922" s="256">
        <f>SUM(BK923:BK930)</f>
        <v>0</v>
      </c>
    </row>
    <row r="923" s="2" customFormat="1" ht="21.75" customHeight="1">
      <c r="A923" s="39"/>
      <c r="B923" s="40"/>
      <c r="C923" s="259" t="s">
        <v>1291</v>
      </c>
      <c r="D923" s="259" t="s">
        <v>170</v>
      </c>
      <c r="E923" s="260" t="s">
        <v>1292</v>
      </c>
      <c r="F923" s="261" t="s">
        <v>1293</v>
      </c>
      <c r="G923" s="262" t="s">
        <v>210</v>
      </c>
      <c r="H923" s="263">
        <v>11.637000000000001</v>
      </c>
      <c r="I923" s="264"/>
      <c r="J923" s="265">
        <f>ROUND(I923*H923,2)</f>
        <v>0</v>
      </c>
      <c r="K923" s="266"/>
      <c r="L923" s="45"/>
      <c r="M923" s="267" t="s">
        <v>1</v>
      </c>
      <c r="N923" s="268" t="s">
        <v>43</v>
      </c>
      <c r="O923" s="92"/>
      <c r="P923" s="269">
        <f>O923*H923</f>
        <v>0</v>
      </c>
      <c r="Q923" s="269">
        <v>0.01719</v>
      </c>
      <c r="R923" s="269">
        <f>Q923*H923</f>
        <v>0.20004003000000001</v>
      </c>
      <c r="S923" s="269">
        <v>0</v>
      </c>
      <c r="T923" s="270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71" t="s">
        <v>267</v>
      </c>
      <c r="AT923" s="271" t="s">
        <v>170</v>
      </c>
      <c r="AU923" s="271" t="s">
        <v>88</v>
      </c>
      <c r="AY923" s="18" t="s">
        <v>168</v>
      </c>
      <c r="BE923" s="272">
        <f>IF(N923="základní",J923,0)</f>
        <v>0</v>
      </c>
      <c r="BF923" s="272">
        <f>IF(N923="snížená",J923,0)</f>
        <v>0</v>
      </c>
      <c r="BG923" s="272">
        <f>IF(N923="zákl. přenesená",J923,0)</f>
        <v>0</v>
      </c>
      <c r="BH923" s="272">
        <f>IF(N923="sníž. přenesená",J923,0)</f>
        <v>0</v>
      </c>
      <c r="BI923" s="272">
        <f>IF(N923="nulová",J923,0)</f>
        <v>0</v>
      </c>
      <c r="BJ923" s="18" t="s">
        <v>86</v>
      </c>
      <c r="BK923" s="272">
        <f>ROUND(I923*H923,2)</f>
        <v>0</v>
      </c>
      <c r="BL923" s="18" t="s">
        <v>267</v>
      </c>
      <c r="BM923" s="271" t="s">
        <v>1294</v>
      </c>
    </row>
    <row r="924" s="13" customFormat="1">
      <c r="A924" s="13"/>
      <c r="B924" s="273"/>
      <c r="C924" s="274"/>
      <c r="D924" s="275" t="s">
        <v>176</v>
      </c>
      <c r="E924" s="276" t="s">
        <v>1</v>
      </c>
      <c r="F924" s="277" t="s">
        <v>1295</v>
      </c>
      <c r="G924" s="274"/>
      <c r="H924" s="278">
        <v>11.637000000000001</v>
      </c>
      <c r="I924" s="279"/>
      <c r="J924" s="274"/>
      <c r="K924" s="274"/>
      <c r="L924" s="280"/>
      <c r="M924" s="281"/>
      <c r="N924" s="282"/>
      <c r="O924" s="282"/>
      <c r="P924" s="282"/>
      <c r="Q924" s="282"/>
      <c r="R924" s="282"/>
      <c r="S924" s="282"/>
      <c r="T924" s="28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84" t="s">
        <v>176</v>
      </c>
      <c r="AU924" s="284" t="s">
        <v>88</v>
      </c>
      <c r="AV924" s="13" t="s">
        <v>88</v>
      </c>
      <c r="AW924" s="13" t="s">
        <v>34</v>
      </c>
      <c r="AX924" s="13" t="s">
        <v>86</v>
      </c>
      <c r="AY924" s="284" t="s">
        <v>168</v>
      </c>
    </row>
    <row r="925" s="2" customFormat="1" ht="21.75" customHeight="1">
      <c r="A925" s="39"/>
      <c r="B925" s="40"/>
      <c r="C925" s="259" t="s">
        <v>1296</v>
      </c>
      <c r="D925" s="259" t="s">
        <v>170</v>
      </c>
      <c r="E925" s="260" t="s">
        <v>1297</v>
      </c>
      <c r="F925" s="261" t="s">
        <v>1298</v>
      </c>
      <c r="G925" s="262" t="s">
        <v>210</v>
      </c>
      <c r="H925" s="263">
        <v>182.40000000000001</v>
      </c>
      <c r="I925" s="264"/>
      <c r="J925" s="265">
        <f>ROUND(I925*H925,2)</f>
        <v>0</v>
      </c>
      <c r="K925" s="266"/>
      <c r="L925" s="45"/>
      <c r="M925" s="267" t="s">
        <v>1</v>
      </c>
      <c r="N925" s="268" t="s">
        <v>43</v>
      </c>
      <c r="O925" s="92"/>
      <c r="P925" s="269">
        <f>O925*H925</f>
        <v>0</v>
      </c>
      <c r="Q925" s="269">
        <v>0.00017000000000000001</v>
      </c>
      <c r="R925" s="269">
        <f>Q925*H925</f>
        <v>0.031008000000000004</v>
      </c>
      <c r="S925" s="269">
        <v>0</v>
      </c>
      <c r="T925" s="270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71" t="s">
        <v>267</v>
      </c>
      <c r="AT925" s="271" t="s">
        <v>170</v>
      </c>
      <c r="AU925" s="271" t="s">
        <v>88</v>
      </c>
      <c r="AY925" s="18" t="s">
        <v>168</v>
      </c>
      <c r="BE925" s="272">
        <f>IF(N925="základní",J925,0)</f>
        <v>0</v>
      </c>
      <c r="BF925" s="272">
        <f>IF(N925="snížená",J925,0)</f>
        <v>0</v>
      </c>
      <c r="BG925" s="272">
        <f>IF(N925="zákl. přenesená",J925,0)</f>
        <v>0</v>
      </c>
      <c r="BH925" s="272">
        <f>IF(N925="sníž. přenesená",J925,0)</f>
        <v>0</v>
      </c>
      <c r="BI925" s="272">
        <f>IF(N925="nulová",J925,0)</f>
        <v>0</v>
      </c>
      <c r="BJ925" s="18" t="s">
        <v>86</v>
      </c>
      <c r="BK925" s="272">
        <f>ROUND(I925*H925,2)</f>
        <v>0</v>
      </c>
      <c r="BL925" s="18" t="s">
        <v>267</v>
      </c>
      <c r="BM925" s="271" t="s">
        <v>1299</v>
      </c>
    </row>
    <row r="926" s="13" customFormat="1">
      <c r="A926" s="13"/>
      <c r="B926" s="273"/>
      <c r="C926" s="274"/>
      <c r="D926" s="275" t="s">
        <v>176</v>
      </c>
      <c r="E926" s="276" t="s">
        <v>1</v>
      </c>
      <c r="F926" s="277" t="s">
        <v>1300</v>
      </c>
      <c r="G926" s="274"/>
      <c r="H926" s="278">
        <v>182.40000000000001</v>
      </c>
      <c r="I926" s="279"/>
      <c r="J926" s="274"/>
      <c r="K926" s="274"/>
      <c r="L926" s="280"/>
      <c r="M926" s="281"/>
      <c r="N926" s="282"/>
      <c r="O926" s="282"/>
      <c r="P926" s="282"/>
      <c r="Q926" s="282"/>
      <c r="R926" s="282"/>
      <c r="S926" s="282"/>
      <c r="T926" s="28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84" t="s">
        <v>176</v>
      </c>
      <c r="AU926" s="284" t="s">
        <v>88</v>
      </c>
      <c r="AV926" s="13" t="s">
        <v>88</v>
      </c>
      <c r="AW926" s="13" t="s">
        <v>34</v>
      </c>
      <c r="AX926" s="13" t="s">
        <v>86</v>
      </c>
      <c r="AY926" s="284" t="s">
        <v>168</v>
      </c>
    </row>
    <row r="927" s="2" customFormat="1" ht="16.5" customHeight="1">
      <c r="A927" s="39"/>
      <c r="B927" s="40"/>
      <c r="C927" s="259" t="s">
        <v>1301</v>
      </c>
      <c r="D927" s="259" t="s">
        <v>170</v>
      </c>
      <c r="E927" s="260" t="s">
        <v>1302</v>
      </c>
      <c r="F927" s="261" t="s">
        <v>1303</v>
      </c>
      <c r="G927" s="262" t="s">
        <v>210</v>
      </c>
      <c r="H927" s="263">
        <v>194.03700000000001</v>
      </c>
      <c r="I927" s="264"/>
      <c r="J927" s="265">
        <f>ROUND(I927*H927,2)</f>
        <v>0</v>
      </c>
      <c r="K927" s="266"/>
      <c r="L927" s="45"/>
      <c r="M927" s="267" t="s">
        <v>1</v>
      </c>
      <c r="N927" s="268" t="s">
        <v>43</v>
      </c>
      <c r="O927" s="92"/>
      <c r="P927" s="269">
        <f>O927*H927</f>
        <v>0</v>
      </c>
      <c r="Q927" s="269">
        <v>0.00048000000000000001</v>
      </c>
      <c r="R927" s="269">
        <f>Q927*H927</f>
        <v>0.09313776</v>
      </c>
      <c r="S927" s="269">
        <v>0</v>
      </c>
      <c r="T927" s="270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71" t="s">
        <v>267</v>
      </c>
      <c r="AT927" s="271" t="s">
        <v>170</v>
      </c>
      <c r="AU927" s="271" t="s">
        <v>88</v>
      </c>
      <c r="AY927" s="18" t="s">
        <v>168</v>
      </c>
      <c r="BE927" s="272">
        <f>IF(N927="základní",J927,0)</f>
        <v>0</v>
      </c>
      <c r="BF927" s="272">
        <f>IF(N927="snížená",J927,0)</f>
        <v>0</v>
      </c>
      <c r="BG927" s="272">
        <f>IF(N927="zákl. přenesená",J927,0)</f>
        <v>0</v>
      </c>
      <c r="BH927" s="272">
        <f>IF(N927="sníž. přenesená",J927,0)</f>
        <v>0</v>
      </c>
      <c r="BI927" s="272">
        <f>IF(N927="nulová",J927,0)</f>
        <v>0</v>
      </c>
      <c r="BJ927" s="18" t="s">
        <v>86</v>
      </c>
      <c r="BK927" s="272">
        <f>ROUND(I927*H927,2)</f>
        <v>0</v>
      </c>
      <c r="BL927" s="18" t="s">
        <v>267</v>
      </c>
      <c r="BM927" s="271" t="s">
        <v>1304</v>
      </c>
    </row>
    <row r="928" s="13" customFormat="1">
      <c r="A928" s="13"/>
      <c r="B928" s="273"/>
      <c r="C928" s="274"/>
      <c r="D928" s="275" t="s">
        <v>176</v>
      </c>
      <c r="E928" s="276" t="s">
        <v>1</v>
      </c>
      <c r="F928" s="277" t="s">
        <v>1300</v>
      </c>
      <c r="G928" s="274"/>
      <c r="H928" s="278">
        <v>182.40000000000001</v>
      </c>
      <c r="I928" s="279"/>
      <c r="J928" s="274"/>
      <c r="K928" s="274"/>
      <c r="L928" s="280"/>
      <c r="M928" s="281"/>
      <c r="N928" s="282"/>
      <c r="O928" s="282"/>
      <c r="P928" s="282"/>
      <c r="Q928" s="282"/>
      <c r="R928" s="282"/>
      <c r="S928" s="282"/>
      <c r="T928" s="28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84" t="s">
        <v>176</v>
      </c>
      <c r="AU928" s="284" t="s">
        <v>88</v>
      </c>
      <c r="AV928" s="13" t="s">
        <v>88</v>
      </c>
      <c r="AW928" s="13" t="s">
        <v>34</v>
      </c>
      <c r="AX928" s="13" t="s">
        <v>78</v>
      </c>
      <c r="AY928" s="284" t="s">
        <v>168</v>
      </c>
    </row>
    <row r="929" s="13" customFormat="1">
      <c r="A929" s="13"/>
      <c r="B929" s="273"/>
      <c r="C929" s="274"/>
      <c r="D929" s="275" t="s">
        <v>176</v>
      </c>
      <c r="E929" s="276" t="s">
        <v>1</v>
      </c>
      <c r="F929" s="277" t="s">
        <v>1295</v>
      </c>
      <c r="G929" s="274"/>
      <c r="H929" s="278">
        <v>11.637000000000001</v>
      </c>
      <c r="I929" s="279"/>
      <c r="J929" s="274"/>
      <c r="K929" s="274"/>
      <c r="L929" s="280"/>
      <c r="M929" s="281"/>
      <c r="N929" s="282"/>
      <c r="O929" s="282"/>
      <c r="P929" s="282"/>
      <c r="Q929" s="282"/>
      <c r="R929" s="282"/>
      <c r="S929" s="282"/>
      <c r="T929" s="28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84" t="s">
        <v>176</v>
      </c>
      <c r="AU929" s="284" t="s">
        <v>88</v>
      </c>
      <c r="AV929" s="13" t="s">
        <v>88</v>
      </c>
      <c r="AW929" s="13" t="s">
        <v>34</v>
      </c>
      <c r="AX929" s="13" t="s">
        <v>78</v>
      </c>
      <c r="AY929" s="284" t="s">
        <v>168</v>
      </c>
    </row>
    <row r="930" s="14" customFormat="1">
      <c r="A930" s="14"/>
      <c r="B930" s="285"/>
      <c r="C930" s="286"/>
      <c r="D930" s="275" t="s">
        <v>176</v>
      </c>
      <c r="E930" s="287" t="s">
        <v>1</v>
      </c>
      <c r="F930" s="288" t="s">
        <v>178</v>
      </c>
      <c r="G930" s="286"/>
      <c r="H930" s="289">
        <v>194.03700000000001</v>
      </c>
      <c r="I930" s="290"/>
      <c r="J930" s="286"/>
      <c r="K930" s="286"/>
      <c r="L930" s="291"/>
      <c r="M930" s="292"/>
      <c r="N930" s="293"/>
      <c r="O930" s="293"/>
      <c r="P930" s="293"/>
      <c r="Q930" s="293"/>
      <c r="R930" s="293"/>
      <c r="S930" s="293"/>
      <c r="T930" s="29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95" t="s">
        <v>176</v>
      </c>
      <c r="AU930" s="295" t="s">
        <v>88</v>
      </c>
      <c r="AV930" s="14" t="s">
        <v>174</v>
      </c>
      <c r="AW930" s="14" t="s">
        <v>34</v>
      </c>
      <c r="AX930" s="14" t="s">
        <v>86</v>
      </c>
      <c r="AY930" s="295" t="s">
        <v>168</v>
      </c>
    </row>
    <row r="931" s="12" customFormat="1" ht="22.8" customHeight="1">
      <c r="A931" s="12"/>
      <c r="B931" s="243"/>
      <c r="C931" s="244"/>
      <c r="D931" s="245" t="s">
        <v>77</v>
      </c>
      <c r="E931" s="257" t="s">
        <v>1305</v>
      </c>
      <c r="F931" s="257" t="s">
        <v>1306</v>
      </c>
      <c r="G931" s="244"/>
      <c r="H931" s="244"/>
      <c r="I931" s="247"/>
      <c r="J931" s="258">
        <f>BK931</f>
        <v>0</v>
      </c>
      <c r="K931" s="244"/>
      <c r="L931" s="249"/>
      <c r="M931" s="250"/>
      <c r="N931" s="251"/>
      <c r="O931" s="251"/>
      <c r="P931" s="252">
        <f>SUM(P932:P943)</f>
        <v>0</v>
      </c>
      <c r="Q931" s="251"/>
      <c r="R931" s="252">
        <f>SUM(R932:R943)</f>
        <v>2.7229871999999999</v>
      </c>
      <c r="S931" s="251"/>
      <c r="T931" s="253">
        <f>SUM(T932:T943)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54" t="s">
        <v>88</v>
      </c>
      <c r="AT931" s="255" t="s">
        <v>77</v>
      </c>
      <c r="AU931" s="255" t="s">
        <v>86</v>
      </c>
      <c r="AY931" s="254" t="s">
        <v>168</v>
      </c>
      <c r="BK931" s="256">
        <f>SUM(BK932:BK943)</f>
        <v>0</v>
      </c>
    </row>
    <row r="932" s="2" customFormat="1" ht="21.75" customHeight="1">
      <c r="A932" s="39"/>
      <c r="B932" s="40"/>
      <c r="C932" s="259" t="s">
        <v>1307</v>
      </c>
      <c r="D932" s="259" t="s">
        <v>170</v>
      </c>
      <c r="E932" s="260" t="s">
        <v>1308</v>
      </c>
      <c r="F932" s="261" t="s">
        <v>1309</v>
      </c>
      <c r="G932" s="262" t="s">
        <v>210</v>
      </c>
      <c r="H932" s="263">
        <v>169.34</v>
      </c>
      <c r="I932" s="264"/>
      <c r="J932" s="265">
        <f>ROUND(I932*H932,2)</f>
        <v>0</v>
      </c>
      <c r="K932" s="266"/>
      <c r="L932" s="45"/>
      <c r="M932" s="267" t="s">
        <v>1</v>
      </c>
      <c r="N932" s="268" t="s">
        <v>43</v>
      </c>
      <c r="O932" s="92"/>
      <c r="P932" s="269">
        <f>O932*H932</f>
        <v>0</v>
      </c>
      <c r="Q932" s="269">
        <v>0.0030999999999999999</v>
      </c>
      <c r="R932" s="269">
        <f>Q932*H932</f>
        <v>0.52495400000000003</v>
      </c>
      <c r="S932" s="269">
        <v>0</v>
      </c>
      <c r="T932" s="270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71" t="s">
        <v>267</v>
      </c>
      <c r="AT932" s="271" t="s">
        <v>170</v>
      </c>
      <c r="AU932" s="271" t="s">
        <v>88</v>
      </c>
      <c r="AY932" s="18" t="s">
        <v>168</v>
      </c>
      <c r="BE932" s="272">
        <f>IF(N932="základní",J932,0)</f>
        <v>0</v>
      </c>
      <c r="BF932" s="272">
        <f>IF(N932="snížená",J932,0)</f>
        <v>0</v>
      </c>
      <c r="BG932" s="272">
        <f>IF(N932="zákl. přenesená",J932,0)</f>
        <v>0</v>
      </c>
      <c r="BH932" s="272">
        <f>IF(N932="sníž. přenesená",J932,0)</f>
        <v>0</v>
      </c>
      <c r="BI932" s="272">
        <f>IF(N932="nulová",J932,0)</f>
        <v>0</v>
      </c>
      <c r="BJ932" s="18" t="s">
        <v>86</v>
      </c>
      <c r="BK932" s="272">
        <f>ROUND(I932*H932,2)</f>
        <v>0</v>
      </c>
      <c r="BL932" s="18" t="s">
        <v>267</v>
      </c>
      <c r="BM932" s="271" t="s">
        <v>1310</v>
      </c>
    </row>
    <row r="933" s="13" customFormat="1">
      <c r="A933" s="13"/>
      <c r="B933" s="273"/>
      <c r="C933" s="274"/>
      <c r="D933" s="275" t="s">
        <v>176</v>
      </c>
      <c r="E933" s="276" t="s">
        <v>1</v>
      </c>
      <c r="F933" s="277" t="s">
        <v>1311</v>
      </c>
      <c r="G933" s="274"/>
      <c r="H933" s="278">
        <v>14.202</v>
      </c>
      <c r="I933" s="279"/>
      <c r="J933" s="274"/>
      <c r="K933" s="274"/>
      <c r="L933" s="280"/>
      <c r="M933" s="281"/>
      <c r="N933" s="282"/>
      <c r="O933" s="282"/>
      <c r="P933" s="282"/>
      <c r="Q933" s="282"/>
      <c r="R933" s="282"/>
      <c r="S933" s="282"/>
      <c r="T933" s="28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84" t="s">
        <v>176</v>
      </c>
      <c r="AU933" s="284" t="s">
        <v>88</v>
      </c>
      <c r="AV933" s="13" t="s">
        <v>88</v>
      </c>
      <c r="AW933" s="13" t="s">
        <v>34</v>
      </c>
      <c r="AX933" s="13" t="s">
        <v>78</v>
      </c>
      <c r="AY933" s="284" t="s">
        <v>168</v>
      </c>
    </row>
    <row r="934" s="13" customFormat="1">
      <c r="A934" s="13"/>
      <c r="B934" s="273"/>
      <c r="C934" s="274"/>
      <c r="D934" s="275" t="s">
        <v>176</v>
      </c>
      <c r="E934" s="276" t="s">
        <v>1</v>
      </c>
      <c r="F934" s="277" t="s">
        <v>1312</v>
      </c>
      <c r="G934" s="274"/>
      <c r="H934" s="278">
        <v>19.404</v>
      </c>
      <c r="I934" s="279"/>
      <c r="J934" s="274"/>
      <c r="K934" s="274"/>
      <c r="L934" s="280"/>
      <c r="M934" s="281"/>
      <c r="N934" s="282"/>
      <c r="O934" s="282"/>
      <c r="P934" s="282"/>
      <c r="Q934" s="282"/>
      <c r="R934" s="282"/>
      <c r="S934" s="282"/>
      <c r="T934" s="28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84" t="s">
        <v>176</v>
      </c>
      <c r="AU934" s="284" t="s">
        <v>88</v>
      </c>
      <c r="AV934" s="13" t="s">
        <v>88</v>
      </c>
      <c r="AW934" s="13" t="s">
        <v>34</v>
      </c>
      <c r="AX934" s="13" t="s">
        <v>78</v>
      </c>
      <c r="AY934" s="284" t="s">
        <v>168</v>
      </c>
    </row>
    <row r="935" s="13" customFormat="1">
      <c r="A935" s="13"/>
      <c r="B935" s="273"/>
      <c r="C935" s="274"/>
      <c r="D935" s="275" t="s">
        <v>176</v>
      </c>
      <c r="E935" s="276" t="s">
        <v>1</v>
      </c>
      <c r="F935" s="277" t="s">
        <v>1313</v>
      </c>
      <c r="G935" s="274"/>
      <c r="H935" s="278">
        <v>6.375</v>
      </c>
      <c r="I935" s="279"/>
      <c r="J935" s="274"/>
      <c r="K935" s="274"/>
      <c r="L935" s="280"/>
      <c r="M935" s="281"/>
      <c r="N935" s="282"/>
      <c r="O935" s="282"/>
      <c r="P935" s="282"/>
      <c r="Q935" s="282"/>
      <c r="R935" s="282"/>
      <c r="S935" s="282"/>
      <c r="T935" s="28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84" t="s">
        <v>176</v>
      </c>
      <c r="AU935" s="284" t="s">
        <v>88</v>
      </c>
      <c r="AV935" s="13" t="s">
        <v>88</v>
      </c>
      <c r="AW935" s="13" t="s">
        <v>34</v>
      </c>
      <c r="AX935" s="13" t="s">
        <v>78</v>
      </c>
      <c r="AY935" s="284" t="s">
        <v>168</v>
      </c>
    </row>
    <row r="936" s="13" customFormat="1">
      <c r="A936" s="13"/>
      <c r="B936" s="273"/>
      <c r="C936" s="274"/>
      <c r="D936" s="275" t="s">
        <v>176</v>
      </c>
      <c r="E936" s="276" t="s">
        <v>1</v>
      </c>
      <c r="F936" s="277" t="s">
        <v>1314</v>
      </c>
      <c r="G936" s="274"/>
      <c r="H936" s="278">
        <v>57.575000000000003</v>
      </c>
      <c r="I936" s="279"/>
      <c r="J936" s="274"/>
      <c r="K936" s="274"/>
      <c r="L936" s="280"/>
      <c r="M936" s="281"/>
      <c r="N936" s="282"/>
      <c r="O936" s="282"/>
      <c r="P936" s="282"/>
      <c r="Q936" s="282"/>
      <c r="R936" s="282"/>
      <c r="S936" s="282"/>
      <c r="T936" s="28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84" t="s">
        <v>176</v>
      </c>
      <c r="AU936" s="284" t="s">
        <v>88</v>
      </c>
      <c r="AV936" s="13" t="s">
        <v>88</v>
      </c>
      <c r="AW936" s="13" t="s">
        <v>34</v>
      </c>
      <c r="AX936" s="13" t="s">
        <v>78</v>
      </c>
      <c r="AY936" s="284" t="s">
        <v>168</v>
      </c>
    </row>
    <row r="937" s="13" customFormat="1">
      <c r="A937" s="13"/>
      <c r="B937" s="273"/>
      <c r="C937" s="274"/>
      <c r="D937" s="275" t="s">
        <v>176</v>
      </c>
      <c r="E937" s="276" t="s">
        <v>1</v>
      </c>
      <c r="F937" s="277" t="s">
        <v>1315</v>
      </c>
      <c r="G937" s="274"/>
      <c r="H937" s="278">
        <v>32.579999999999998</v>
      </c>
      <c r="I937" s="279"/>
      <c r="J937" s="274"/>
      <c r="K937" s="274"/>
      <c r="L937" s="280"/>
      <c r="M937" s="281"/>
      <c r="N937" s="282"/>
      <c r="O937" s="282"/>
      <c r="P937" s="282"/>
      <c r="Q937" s="282"/>
      <c r="R937" s="282"/>
      <c r="S937" s="282"/>
      <c r="T937" s="28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84" t="s">
        <v>176</v>
      </c>
      <c r="AU937" s="284" t="s">
        <v>88</v>
      </c>
      <c r="AV937" s="13" t="s">
        <v>88</v>
      </c>
      <c r="AW937" s="13" t="s">
        <v>34</v>
      </c>
      <c r="AX937" s="13" t="s">
        <v>78</v>
      </c>
      <c r="AY937" s="284" t="s">
        <v>168</v>
      </c>
    </row>
    <row r="938" s="13" customFormat="1">
      <c r="A938" s="13"/>
      <c r="B938" s="273"/>
      <c r="C938" s="274"/>
      <c r="D938" s="275" t="s">
        <v>176</v>
      </c>
      <c r="E938" s="276" t="s">
        <v>1</v>
      </c>
      <c r="F938" s="277" t="s">
        <v>1316</v>
      </c>
      <c r="G938" s="274"/>
      <c r="H938" s="278">
        <v>6.9119999999999999</v>
      </c>
      <c r="I938" s="279"/>
      <c r="J938" s="274"/>
      <c r="K938" s="274"/>
      <c r="L938" s="280"/>
      <c r="M938" s="281"/>
      <c r="N938" s="282"/>
      <c r="O938" s="282"/>
      <c r="P938" s="282"/>
      <c r="Q938" s="282"/>
      <c r="R938" s="282"/>
      <c r="S938" s="282"/>
      <c r="T938" s="28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84" t="s">
        <v>176</v>
      </c>
      <c r="AU938" s="284" t="s">
        <v>88</v>
      </c>
      <c r="AV938" s="13" t="s">
        <v>88</v>
      </c>
      <c r="AW938" s="13" t="s">
        <v>34</v>
      </c>
      <c r="AX938" s="13" t="s">
        <v>78</v>
      </c>
      <c r="AY938" s="284" t="s">
        <v>168</v>
      </c>
    </row>
    <row r="939" s="13" customFormat="1">
      <c r="A939" s="13"/>
      <c r="B939" s="273"/>
      <c r="C939" s="274"/>
      <c r="D939" s="275" t="s">
        <v>176</v>
      </c>
      <c r="E939" s="276" t="s">
        <v>1</v>
      </c>
      <c r="F939" s="277" t="s">
        <v>1317</v>
      </c>
      <c r="G939" s="274"/>
      <c r="H939" s="278">
        <v>32.292000000000002</v>
      </c>
      <c r="I939" s="279"/>
      <c r="J939" s="274"/>
      <c r="K939" s="274"/>
      <c r="L939" s="280"/>
      <c r="M939" s="281"/>
      <c r="N939" s="282"/>
      <c r="O939" s="282"/>
      <c r="P939" s="282"/>
      <c r="Q939" s="282"/>
      <c r="R939" s="282"/>
      <c r="S939" s="282"/>
      <c r="T939" s="28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84" t="s">
        <v>176</v>
      </c>
      <c r="AU939" s="284" t="s">
        <v>88</v>
      </c>
      <c r="AV939" s="13" t="s">
        <v>88</v>
      </c>
      <c r="AW939" s="13" t="s">
        <v>34</v>
      </c>
      <c r="AX939" s="13" t="s">
        <v>78</v>
      </c>
      <c r="AY939" s="284" t="s">
        <v>168</v>
      </c>
    </row>
    <row r="940" s="14" customFormat="1">
      <c r="A940" s="14"/>
      <c r="B940" s="285"/>
      <c r="C940" s="286"/>
      <c r="D940" s="275" t="s">
        <v>176</v>
      </c>
      <c r="E940" s="287" t="s">
        <v>1</v>
      </c>
      <c r="F940" s="288" t="s">
        <v>178</v>
      </c>
      <c r="G940" s="286"/>
      <c r="H940" s="289">
        <v>169.34</v>
      </c>
      <c r="I940" s="290"/>
      <c r="J940" s="286"/>
      <c r="K940" s="286"/>
      <c r="L940" s="291"/>
      <c r="M940" s="292"/>
      <c r="N940" s="293"/>
      <c r="O940" s="293"/>
      <c r="P940" s="293"/>
      <c r="Q940" s="293"/>
      <c r="R940" s="293"/>
      <c r="S940" s="293"/>
      <c r="T940" s="29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95" t="s">
        <v>176</v>
      </c>
      <c r="AU940" s="295" t="s">
        <v>88</v>
      </c>
      <c r="AV940" s="14" t="s">
        <v>174</v>
      </c>
      <c r="AW940" s="14" t="s">
        <v>34</v>
      </c>
      <c r="AX940" s="14" t="s">
        <v>86</v>
      </c>
      <c r="AY940" s="295" t="s">
        <v>168</v>
      </c>
    </row>
    <row r="941" s="2" customFormat="1" ht="16.5" customHeight="1">
      <c r="A941" s="39"/>
      <c r="B941" s="40"/>
      <c r="C941" s="317" t="s">
        <v>1318</v>
      </c>
      <c r="D941" s="317" t="s">
        <v>256</v>
      </c>
      <c r="E941" s="318" t="s">
        <v>1319</v>
      </c>
      <c r="F941" s="319" t="s">
        <v>1320</v>
      </c>
      <c r="G941" s="320" t="s">
        <v>210</v>
      </c>
      <c r="H941" s="321">
        <v>186.274</v>
      </c>
      <c r="I941" s="322"/>
      <c r="J941" s="323">
        <f>ROUND(I941*H941,2)</f>
        <v>0</v>
      </c>
      <c r="K941" s="324"/>
      <c r="L941" s="325"/>
      <c r="M941" s="326" t="s">
        <v>1</v>
      </c>
      <c r="N941" s="327" t="s">
        <v>43</v>
      </c>
      <c r="O941" s="92"/>
      <c r="P941" s="269">
        <f>O941*H941</f>
        <v>0</v>
      </c>
      <c r="Q941" s="269">
        <v>0.0118</v>
      </c>
      <c r="R941" s="269">
        <f>Q941*H941</f>
        <v>2.1980331999999998</v>
      </c>
      <c r="S941" s="269">
        <v>0</v>
      </c>
      <c r="T941" s="270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71" t="s">
        <v>377</v>
      </c>
      <c r="AT941" s="271" t="s">
        <v>256</v>
      </c>
      <c r="AU941" s="271" t="s">
        <v>88</v>
      </c>
      <c r="AY941" s="18" t="s">
        <v>168</v>
      </c>
      <c r="BE941" s="272">
        <f>IF(N941="základní",J941,0)</f>
        <v>0</v>
      </c>
      <c r="BF941" s="272">
        <f>IF(N941="snížená",J941,0)</f>
        <v>0</v>
      </c>
      <c r="BG941" s="272">
        <f>IF(N941="zákl. přenesená",J941,0)</f>
        <v>0</v>
      </c>
      <c r="BH941" s="272">
        <f>IF(N941="sníž. přenesená",J941,0)</f>
        <v>0</v>
      </c>
      <c r="BI941" s="272">
        <f>IF(N941="nulová",J941,0)</f>
        <v>0</v>
      </c>
      <c r="BJ941" s="18" t="s">
        <v>86</v>
      </c>
      <c r="BK941" s="272">
        <f>ROUND(I941*H941,2)</f>
        <v>0</v>
      </c>
      <c r="BL941" s="18" t="s">
        <v>267</v>
      </c>
      <c r="BM941" s="271" t="s">
        <v>1321</v>
      </c>
    </row>
    <row r="942" s="13" customFormat="1">
      <c r="A942" s="13"/>
      <c r="B942" s="273"/>
      <c r="C942" s="274"/>
      <c r="D942" s="275" t="s">
        <v>176</v>
      </c>
      <c r="E942" s="274"/>
      <c r="F942" s="277" t="s">
        <v>1322</v>
      </c>
      <c r="G942" s="274"/>
      <c r="H942" s="278">
        <v>186.274</v>
      </c>
      <c r="I942" s="279"/>
      <c r="J942" s="274"/>
      <c r="K942" s="274"/>
      <c r="L942" s="280"/>
      <c r="M942" s="281"/>
      <c r="N942" s="282"/>
      <c r="O942" s="282"/>
      <c r="P942" s="282"/>
      <c r="Q942" s="282"/>
      <c r="R942" s="282"/>
      <c r="S942" s="282"/>
      <c r="T942" s="28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84" t="s">
        <v>176</v>
      </c>
      <c r="AU942" s="284" t="s">
        <v>88</v>
      </c>
      <c r="AV942" s="13" t="s">
        <v>88</v>
      </c>
      <c r="AW942" s="13" t="s">
        <v>4</v>
      </c>
      <c r="AX942" s="13" t="s">
        <v>86</v>
      </c>
      <c r="AY942" s="284" t="s">
        <v>168</v>
      </c>
    </row>
    <row r="943" s="2" customFormat="1" ht="21.75" customHeight="1">
      <c r="A943" s="39"/>
      <c r="B943" s="40"/>
      <c r="C943" s="259" t="s">
        <v>1323</v>
      </c>
      <c r="D943" s="259" t="s">
        <v>170</v>
      </c>
      <c r="E943" s="260" t="s">
        <v>1324</v>
      </c>
      <c r="F943" s="261" t="s">
        <v>1325</v>
      </c>
      <c r="G943" s="262" t="s">
        <v>863</v>
      </c>
      <c r="H943" s="328"/>
      <c r="I943" s="264"/>
      <c r="J943" s="265">
        <f>ROUND(I943*H943,2)</f>
        <v>0</v>
      </c>
      <c r="K943" s="266"/>
      <c r="L943" s="45"/>
      <c r="M943" s="267" t="s">
        <v>1</v>
      </c>
      <c r="N943" s="268" t="s">
        <v>43</v>
      </c>
      <c r="O943" s="92"/>
      <c r="P943" s="269">
        <f>O943*H943</f>
        <v>0</v>
      </c>
      <c r="Q943" s="269">
        <v>0</v>
      </c>
      <c r="R943" s="269">
        <f>Q943*H943</f>
        <v>0</v>
      </c>
      <c r="S943" s="269">
        <v>0</v>
      </c>
      <c r="T943" s="270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71" t="s">
        <v>267</v>
      </c>
      <c r="AT943" s="271" t="s">
        <v>170</v>
      </c>
      <c r="AU943" s="271" t="s">
        <v>88</v>
      </c>
      <c r="AY943" s="18" t="s">
        <v>168</v>
      </c>
      <c r="BE943" s="272">
        <f>IF(N943="základní",J943,0)</f>
        <v>0</v>
      </c>
      <c r="BF943" s="272">
        <f>IF(N943="snížená",J943,0)</f>
        <v>0</v>
      </c>
      <c r="BG943" s="272">
        <f>IF(N943="zákl. přenesená",J943,0)</f>
        <v>0</v>
      </c>
      <c r="BH943" s="272">
        <f>IF(N943="sníž. přenesená",J943,0)</f>
        <v>0</v>
      </c>
      <c r="BI943" s="272">
        <f>IF(N943="nulová",J943,0)</f>
        <v>0</v>
      </c>
      <c r="BJ943" s="18" t="s">
        <v>86</v>
      </c>
      <c r="BK943" s="272">
        <f>ROUND(I943*H943,2)</f>
        <v>0</v>
      </c>
      <c r="BL943" s="18" t="s">
        <v>267</v>
      </c>
      <c r="BM943" s="271" t="s">
        <v>1326</v>
      </c>
    </row>
    <row r="944" s="12" customFormat="1" ht="22.8" customHeight="1">
      <c r="A944" s="12"/>
      <c r="B944" s="243"/>
      <c r="C944" s="244"/>
      <c r="D944" s="245" t="s">
        <v>77</v>
      </c>
      <c r="E944" s="257" t="s">
        <v>1327</v>
      </c>
      <c r="F944" s="257" t="s">
        <v>1328</v>
      </c>
      <c r="G944" s="244"/>
      <c r="H944" s="244"/>
      <c r="I944" s="247"/>
      <c r="J944" s="258">
        <f>BK944</f>
        <v>0</v>
      </c>
      <c r="K944" s="244"/>
      <c r="L944" s="249"/>
      <c r="M944" s="250"/>
      <c r="N944" s="251"/>
      <c r="O944" s="251"/>
      <c r="P944" s="252">
        <f>SUM(P945:P948)</f>
        <v>0</v>
      </c>
      <c r="Q944" s="251"/>
      <c r="R944" s="252">
        <f>SUM(R945:R948)</f>
        <v>0.40390399999999999</v>
      </c>
      <c r="S944" s="251"/>
      <c r="T944" s="253">
        <f>SUM(T945:T948)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254" t="s">
        <v>88</v>
      </c>
      <c r="AT944" s="255" t="s">
        <v>77</v>
      </c>
      <c r="AU944" s="255" t="s">
        <v>86</v>
      </c>
      <c r="AY944" s="254" t="s">
        <v>168</v>
      </c>
      <c r="BK944" s="256">
        <f>SUM(BK945:BK948)</f>
        <v>0</v>
      </c>
    </row>
    <row r="945" s="2" customFormat="1" ht="21.75" customHeight="1">
      <c r="A945" s="39"/>
      <c r="B945" s="40"/>
      <c r="C945" s="259" t="s">
        <v>1329</v>
      </c>
      <c r="D945" s="259" t="s">
        <v>170</v>
      </c>
      <c r="E945" s="260" t="s">
        <v>1330</v>
      </c>
      <c r="F945" s="261" t="s">
        <v>1331</v>
      </c>
      <c r="G945" s="262" t="s">
        <v>210</v>
      </c>
      <c r="H945" s="263">
        <v>807.80799999999999</v>
      </c>
      <c r="I945" s="264"/>
      <c r="J945" s="265">
        <f>ROUND(I945*H945,2)</f>
        <v>0</v>
      </c>
      <c r="K945" s="266"/>
      <c r="L945" s="45"/>
      <c r="M945" s="267" t="s">
        <v>1</v>
      </c>
      <c r="N945" s="268" t="s">
        <v>43</v>
      </c>
      <c r="O945" s="92"/>
      <c r="P945" s="269">
        <f>O945*H945</f>
        <v>0</v>
      </c>
      <c r="Q945" s="269">
        <v>0.00013999999999999999</v>
      </c>
      <c r="R945" s="269">
        <f>Q945*H945</f>
        <v>0.11309311999999999</v>
      </c>
      <c r="S945" s="269">
        <v>0</v>
      </c>
      <c r="T945" s="27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71" t="s">
        <v>267</v>
      </c>
      <c r="AT945" s="271" t="s">
        <v>170</v>
      </c>
      <c r="AU945" s="271" t="s">
        <v>88</v>
      </c>
      <c r="AY945" s="18" t="s">
        <v>168</v>
      </c>
      <c r="BE945" s="272">
        <f>IF(N945="základní",J945,0)</f>
        <v>0</v>
      </c>
      <c r="BF945" s="272">
        <f>IF(N945="snížená",J945,0)</f>
        <v>0</v>
      </c>
      <c r="BG945" s="272">
        <f>IF(N945="zákl. přenesená",J945,0)</f>
        <v>0</v>
      </c>
      <c r="BH945" s="272">
        <f>IF(N945="sníž. přenesená",J945,0)</f>
        <v>0</v>
      </c>
      <c r="BI945" s="272">
        <f>IF(N945="nulová",J945,0)</f>
        <v>0</v>
      </c>
      <c r="BJ945" s="18" t="s">
        <v>86</v>
      </c>
      <c r="BK945" s="272">
        <f>ROUND(I945*H945,2)</f>
        <v>0</v>
      </c>
      <c r="BL945" s="18" t="s">
        <v>267</v>
      </c>
      <c r="BM945" s="271" t="s">
        <v>1332</v>
      </c>
    </row>
    <row r="946" s="13" customFormat="1">
      <c r="A946" s="13"/>
      <c r="B946" s="273"/>
      <c r="C946" s="274"/>
      <c r="D946" s="275" t="s">
        <v>176</v>
      </c>
      <c r="E946" s="276" t="s">
        <v>1</v>
      </c>
      <c r="F946" s="277" t="s">
        <v>546</v>
      </c>
      <c r="G946" s="274"/>
      <c r="H946" s="278">
        <v>807.80799999999999</v>
      </c>
      <c r="I946" s="279"/>
      <c r="J946" s="274"/>
      <c r="K946" s="274"/>
      <c r="L946" s="280"/>
      <c r="M946" s="281"/>
      <c r="N946" s="282"/>
      <c r="O946" s="282"/>
      <c r="P946" s="282"/>
      <c r="Q946" s="282"/>
      <c r="R946" s="282"/>
      <c r="S946" s="282"/>
      <c r="T946" s="28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84" t="s">
        <v>176</v>
      </c>
      <c r="AU946" s="284" t="s">
        <v>88</v>
      </c>
      <c r="AV946" s="13" t="s">
        <v>88</v>
      </c>
      <c r="AW946" s="13" t="s">
        <v>34</v>
      </c>
      <c r="AX946" s="13" t="s">
        <v>86</v>
      </c>
      <c r="AY946" s="284" t="s">
        <v>168</v>
      </c>
    </row>
    <row r="947" s="2" customFormat="1" ht="21.75" customHeight="1">
      <c r="A947" s="39"/>
      <c r="B947" s="40"/>
      <c r="C947" s="259" t="s">
        <v>1333</v>
      </c>
      <c r="D947" s="259" t="s">
        <v>170</v>
      </c>
      <c r="E947" s="260" t="s">
        <v>1334</v>
      </c>
      <c r="F947" s="261" t="s">
        <v>1335</v>
      </c>
      <c r="G947" s="262" t="s">
        <v>210</v>
      </c>
      <c r="H947" s="263">
        <v>807.80799999999999</v>
      </c>
      <c r="I947" s="264"/>
      <c r="J947" s="265">
        <f>ROUND(I947*H947,2)</f>
        <v>0</v>
      </c>
      <c r="K947" s="266"/>
      <c r="L947" s="45"/>
      <c r="M947" s="267" t="s">
        <v>1</v>
      </c>
      <c r="N947" s="268" t="s">
        <v>43</v>
      </c>
      <c r="O947" s="92"/>
      <c r="P947" s="269">
        <f>O947*H947</f>
        <v>0</v>
      </c>
      <c r="Q947" s="269">
        <v>0.00036000000000000002</v>
      </c>
      <c r="R947" s="269">
        <f>Q947*H947</f>
        <v>0.29081087999999999</v>
      </c>
      <c r="S947" s="269">
        <v>0</v>
      </c>
      <c r="T947" s="270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71" t="s">
        <v>267</v>
      </c>
      <c r="AT947" s="271" t="s">
        <v>170</v>
      </c>
      <c r="AU947" s="271" t="s">
        <v>88</v>
      </c>
      <c r="AY947" s="18" t="s">
        <v>168</v>
      </c>
      <c r="BE947" s="272">
        <f>IF(N947="základní",J947,0)</f>
        <v>0</v>
      </c>
      <c r="BF947" s="272">
        <f>IF(N947="snížená",J947,0)</f>
        <v>0</v>
      </c>
      <c r="BG947" s="272">
        <f>IF(N947="zákl. přenesená",J947,0)</f>
        <v>0</v>
      </c>
      <c r="BH947" s="272">
        <f>IF(N947="sníž. přenesená",J947,0)</f>
        <v>0</v>
      </c>
      <c r="BI947" s="272">
        <f>IF(N947="nulová",J947,0)</f>
        <v>0</v>
      </c>
      <c r="BJ947" s="18" t="s">
        <v>86</v>
      </c>
      <c r="BK947" s="272">
        <f>ROUND(I947*H947,2)</f>
        <v>0</v>
      </c>
      <c r="BL947" s="18" t="s">
        <v>267</v>
      </c>
      <c r="BM947" s="271" t="s">
        <v>1336</v>
      </c>
    </row>
    <row r="948" s="13" customFormat="1">
      <c r="A948" s="13"/>
      <c r="B948" s="273"/>
      <c r="C948" s="274"/>
      <c r="D948" s="275" t="s">
        <v>176</v>
      </c>
      <c r="E948" s="276" t="s">
        <v>1</v>
      </c>
      <c r="F948" s="277" t="s">
        <v>546</v>
      </c>
      <c r="G948" s="274"/>
      <c r="H948" s="278">
        <v>807.80799999999999</v>
      </c>
      <c r="I948" s="279"/>
      <c r="J948" s="274"/>
      <c r="K948" s="274"/>
      <c r="L948" s="280"/>
      <c r="M948" s="281"/>
      <c r="N948" s="282"/>
      <c r="O948" s="282"/>
      <c r="P948" s="282"/>
      <c r="Q948" s="282"/>
      <c r="R948" s="282"/>
      <c r="S948" s="282"/>
      <c r="T948" s="28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84" t="s">
        <v>176</v>
      </c>
      <c r="AU948" s="284" t="s">
        <v>88</v>
      </c>
      <c r="AV948" s="13" t="s">
        <v>88</v>
      </c>
      <c r="AW948" s="13" t="s">
        <v>34</v>
      </c>
      <c r="AX948" s="13" t="s">
        <v>86</v>
      </c>
      <c r="AY948" s="284" t="s">
        <v>168</v>
      </c>
    </row>
    <row r="949" s="12" customFormat="1" ht="22.8" customHeight="1">
      <c r="A949" s="12"/>
      <c r="B949" s="243"/>
      <c r="C949" s="244"/>
      <c r="D949" s="245" t="s">
        <v>77</v>
      </c>
      <c r="E949" s="257" t="s">
        <v>1337</v>
      </c>
      <c r="F949" s="257" t="s">
        <v>1338</v>
      </c>
      <c r="G949" s="244"/>
      <c r="H949" s="244"/>
      <c r="I949" s="247"/>
      <c r="J949" s="258">
        <f>BK949</f>
        <v>0</v>
      </c>
      <c r="K949" s="244"/>
      <c r="L949" s="249"/>
      <c r="M949" s="250"/>
      <c r="N949" s="251"/>
      <c r="O949" s="251"/>
      <c r="P949" s="252">
        <f>SUM(P950:P1024)</f>
        <v>0</v>
      </c>
      <c r="Q949" s="251"/>
      <c r="R949" s="252">
        <f>SUM(R950:R1024)</f>
        <v>2.4794535199999999</v>
      </c>
      <c r="S949" s="251"/>
      <c r="T949" s="253">
        <f>SUM(T950:T1024)</f>
        <v>0.58572267999999994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54" t="s">
        <v>88</v>
      </c>
      <c r="AT949" s="255" t="s">
        <v>77</v>
      </c>
      <c r="AU949" s="255" t="s">
        <v>86</v>
      </c>
      <c r="AY949" s="254" t="s">
        <v>168</v>
      </c>
      <c r="BK949" s="256">
        <f>SUM(BK950:BK1024)</f>
        <v>0</v>
      </c>
    </row>
    <row r="950" s="2" customFormat="1" ht="16.5" customHeight="1">
      <c r="A950" s="39"/>
      <c r="B950" s="40"/>
      <c r="C950" s="259" t="s">
        <v>1339</v>
      </c>
      <c r="D950" s="259" t="s">
        <v>170</v>
      </c>
      <c r="E950" s="260" t="s">
        <v>1340</v>
      </c>
      <c r="F950" s="261" t="s">
        <v>1341</v>
      </c>
      <c r="G950" s="262" t="s">
        <v>210</v>
      </c>
      <c r="H950" s="263">
        <v>862.86199999999997</v>
      </c>
      <c r="I950" s="264"/>
      <c r="J950" s="265">
        <f>ROUND(I950*H950,2)</f>
        <v>0</v>
      </c>
      <c r="K950" s="266"/>
      <c r="L950" s="45"/>
      <c r="M950" s="267" t="s">
        <v>1</v>
      </c>
      <c r="N950" s="268" t="s">
        <v>43</v>
      </c>
      <c r="O950" s="92"/>
      <c r="P950" s="269">
        <f>O950*H950</f>
        <v>0</v>
      </c>
      <c r="Q950" s="269">
        <v>0.001</v>
      </c>
      <c r="R950" s="269">
        <f>Q950*H950</f>
        <v>0.86286200000000002</v>
      </c>
      <c r="S950" s="269">
        <v>0.00031</v>
      </c>
      <c r="T950" s="270">
        <f>S950*H950</f>
        <v>0.26748721999999997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71" t="s">
        <v>267</v>
      </c>
      <c r="AT950" s="271" t="s">
        <v>170</v>
      </c>
      <c r="AU950" s="271" t="s">
        <v>88</v>
      </c>
      <c r="AY950" s="18" t="s">
        <v>168</v>
      </c>
      <c r="BE950" s="272">
        <f>IF(N950="základní",J950,0)</f>
        <v>0</v>
      </c>
      <c r="BF950" s="272">
        <f>IF(N950="snížená",J950,0)</f>
        <v>0</v>
      </c>
      <c r="BG950" s="272">
        <f>IF(N950="zákl. přenesená",J950,0)</f>
        <v>0</v>
      </c>
      <c r="BH950" s="272">
        <f>IF(N950="sníž. přenesená",J950,0)</f>
        <v>0</v>
      </c>
      <c r="BI950" s="272">
        <f>IF(N950="nulová",J950,0)</f>
        <v>0</v>
      </c>
      <c r="BJ950" s="18" t="s">
        <v>86</v>
      </c>
      <c r="BK950" s="272">
        <f>ROUND(I950*H950,2)</f>
        <v>0</v>
      </c>
      <c r="BL950" s="18" t="s">
        <v>267</v>
      </c>
      <c r="BM950" s="271" t="s">
        <v>1342</v>
      </c>
    </row>
    <row r="951" s="15" customFormat="1">
      <c r="A951" s="15"/>
      <c r="B951" s="296"/>
      <c r="C951" s="297"/>
      <c r="D951" s="275" t="s">
        <v>176</v>
      </c>
      <c r="E951" s="298" t="s">
        <v>1</v>
      </c>
      <c r="F951" s="299" t="s">
        <v>1343</v>
      </c>
      <c r="G951" s="297"/>
      <c r="H951" s="298" t="s">
        <v>1</v>
      </c>
      <c r="I951" s="300"/>
      <c r="J951" s="297"/>
      <c r="K951" s="297"/>
      <c r="L951" s="301"/>
      <c r="M951" s="302"/>
      <c r="N951" s="303"/>
      <c r="O951" s="303"/>
      <c r="P951" s="303"/>
      <c r="Q951" s="303"/>
      <c r="R951" s="303"/>
      <c r="S951" s="303"/>
      <c r="T951" s="304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305" t="s">
        <v>176</v>
      </c>
      <c r="AU951" s="305" t="s">
        <v>88</v>
      </c>
      <c r="AV951" s="15" t="s">
        <v>86</v>
      </c>
      <c r="AW951" s="15" t="s">
        <v>34</v>
      </c>
      <c r="AX951" s="15" t="s">
        <v>78</v>
      </c>
      <c r="AY951" s="305" t="s">
        <v>168</v>
      </c>
    </row>
    <row r="952" s="15" customFormat="1">
      <c r="A952" s="15"/>
      <c r="B952" s="296"/>
      <c r="C952" s="297"/>
      <c r="D952" s="275" t="s">
        <v>176</v>
      </c>
      <c r="E952" s="298" t="s">
        <v>1</v>
      </c>
      <c r="F952" s="299" t="s">
        <v>421</v>
      </c>
      <c r="G952" s="297"/>
      <c r="H952" s="298" t="s">
        <v>1</v>
      </c>
      <c r="I952" s="300"/>
      <c r="J952" s="297"/>
      <c r="K952" s="297"/>
      <c r="L952" s="301"/>
      <c r="M952" s="302"/>
      <c r="N952" s="303"/>
      <c r="O952" s="303"/>
      <c r="P952" s="303"/>
      <c r="Q952" s="303"/>
      <c r="R952" s="303"/>
      <c r="S952" s="303"/>
      <c r="T952" s="30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305" t="s">
        <v>176</v>
      </c>
      <c r="AU952" s="305" t="s">
        <v>88</v>
      </c>
      <c r="AV952" s="15" t="s">
        <v>86</v>
      </c>
      <c r="AW952" s="15" t="s">
        <v>34</v>
      </c>
      <c r="AX952" s="15" t="s">
        <v>78</v>
      </c>
      <c r="AY952" s="305" t="s">
        <v>168</v>
      </c>
    </row>
    <row r="953" s="13" customFormat="1">
      <c r="A953" s="13"/>
      <c r="B953" s="273"/>
      <c r="C953" s="274"/>
      <c r="D953" s="275" t="s">
        <v>176</v>
      </c>
      <c r="E953" s="276" t="s">
        <v>1</v>
      </c>
      <c r="F953" s="277" t="s">
        <v>422</v>
      </c>
      <c r="G953" s="274"/>
      <c r="H953" s="278">
        <v>70.207999999999998</v>
      </c>
      <c r="I953" s="279"/>
      <c r="J953" s="274"/>
      <c r="K953" s="274"/>
      <c r="L953" s="280"/>
      <c r="M953" s="281"/>
      <c r="N953" s="282"/>
      <c r="O953" s="282"/>
      <c r="P953" s="282"/>
      <c r="Q953" s="282"/>
      <c r="R953" s="282"/>
      <c r="S953" s="282"/>
      <c r="T953" s="28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84" t="s">
        <v>176</v>
      </c>
      <c r="AU953" s="284" t="s">
        <v>88</v>
      </c>
      <c r="AV953" s="13" t="s">
        <v>88</v>
      </c>
      <c r="AW953" s="13" t="s">
        <v>34</v>
      </c>
      <c r="AX953" s="13" t="s">
        <v>78</v>
      </c>
      <c r="AY953" s="284" t="s">
        <v>168</v>
      </c>
    </row>
    <row r="954" s="13" customFormat="1">
      <c r="A954" s="13"/>
      <c r="B954" s="273"/>
      <c r="C954" s="274"/>
      <c r="D954" s="275" t="s">
        <v>176</v>
      </c>
      <c r="E954" s="276" t="s">
        <v>1</v>
      </c>
      <c r="F954" s="277" t="s">
        <v>423</v>
      </c>
      <c r="G954" s="274"/>
      <c r="H954" s="278">
        <v>74.560000000000002</v>
      </c>
      <c r="I954" s="279"/>
      <c r="J954" s="274"/>
      <c r="K954" s="274"/>
      <c r="L954" s="280"/>
      <c r="M954" s="281"/>
      <c r="N954" s="282"/>
      <c r="O954" s="282"/>
      <c r="P954" s="282"/>
      <c r="Q954" s="282"/>
      <c r="R954" s="282"/>
      <c r="S954" s="282"/>
      <c r="T954" s="28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84" t="s">
        <v>176</v>
      </c>
      <c r="AU954" s="284" t="s">
        <v>88</v>
      </c>
      <c r="AV954" s="13" t="s">
        <v>88</v>
      </c>
      <c r="AW954" s="13" t="s">
        <v>34</v>
      </c>
      <c r="AX954" s="13" t="s">
        <v>78</v>
      </c>
      <c r="AY954" s="284" t="s">
        <v>168</v>
      </c>
    </row>
    <row r="955" s="13" customFormat="1">
      <c r="A955" s="13"/>
      <c r="B955" s="273"/>
      <c r="C955" s="274"/>
      <c r="D955" s="275" t="s">
        <v>176</v>
      </c>
      <c r="E955" s="276" t="s">
        <v>1</v>
      </c>
      <c r="F955" s="277" t="s">
        <v>424</v>
      </c>
      <c r="G955" s="274"/>
      <c r="H955" s="278">
        <v>64.447999999999993</v>
      </c>
      <c r="I955" s="279"/>
      <c r="J955" s="274"/>
      <c r="K955" s="274"/>
      <c r="L955" s="280"/>
      <c r="M955" s="281"/>
      <c r="N955" s="282"/>
      <c r="O955" s="282"/>
      <c r="P955" s="282"/>
      <c r="Q955" s="282"/>
      <c r="R955" s="282"/>
      <c r="S955" s="282"/>
      <c r="T955" s="28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84" t="s">
        <v>176</v>
      </c>
      <c r="AU955" s="284" t="s">
        <v>88</v>
      </c>
      <c r="AV955" s="13" t="s">
        <v>88</v>
      </c>
      <c r="AW955" s="13" t="s">
        <v>34</v>
      </c>
      <c r="AX955" s="13" t="s">
        <v>78</v>
      </c>
      <c r="AY955" s="284" t="s">
        <v>168</v>
      </c>
    </row>
    <row r="956" s="13" customFormat="1">
      <c r="A956" s="13"/>
      <c r="B956" s="273"/>
      <c r="C956" s="274"/>
      <c r="D956" s="275" t="s">
        <v>176</v>
      </c>
      <c r="E956" s="276" t="s">
        <v>1</v>
      </c>
      <c r="F956" s="277" t="s">
        <v>1344</v>
      </c>
      <c r="G956" s="274"/>
      <c r="H956" s="278">
        <v>55.488</v>
      </c>
      <c r="I956" s="279"/>
      <c r="J956" s="274"/>
      <c r="K956" s="274"/>
      <c r="L956" s="280"/>
      <c r="M956" s="281"/>
      <c r="N956" s="282"/>
      <c r="O956" s="282"/>
      <c r="P956" s="282"/>
      <c r="Q956" s="282"/>
      <c r="R956" s="282"/>
      <c r="S956" s="282"/>
      <c r="T956" s="28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84" t="s">
        <v>176</v>
      </c>
      <c r="AU956" s="284" t="s">
        <v>88</v>
      </c>
      <c r="AV956" s="13" t="s">
        <v>88</v>
      </c>
      <c r="AW956" s="13" t="s">
        <v>34</v>
      </c>
      <c r="AX956" s="13" t="s">
        <v>78</v>
      </c>
      <c r="AY956" s="284" t="s">
        <v>168</v>
      </c>
    </row>
    <row r="957" s="13" customFormat="1">
      <c r="A957" s="13"/>
      <c r="B957" s="273"/>
      <c r="C957" s="274"/>
      <c r="D957" s="275" t="s">
        <v>176</v>
      </c>
      <c r="E957" s="276" t="s">
        <v>1</v>
      </c>
      <c r="F957" s="277" t="s">
        <v>426</v>
      </c>
      <c r="G957" s="274"/>
      <c r="H957" s="278">
        <v>60.415999999999997</v>
      </c>
      <c r="I957" s="279"/>
      <c r="J957" s="274"/>
      <c r="K957" s="274"/>
      <c r="L957" s="280"/>
      <c r="M957" s="281"/>
      <c r="N957" s="282"/>
      <c r="O957" s="282"/>
      <c r="P957" s="282"/>
      <c r="Q957" s="282"/>
      <c r="R957" s="282"/>
      <c r="S957" s="282"/>
      <c r="T957" s="28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84" t="s">
        <v>176</v>
      </c>
      <c r="AU957" s="284" t="s">
        <v>88</v>
      </c>
      <c r="AV957" s="13" t="s">
        <v>88</v>
      </c>
      <c r="AW957" s="13" t="s">
        <v>34</v>
      </c>
      <c r="AX957" s="13" t="s">
        <v>78</v>
      </c>
      <c r="AY957" s="284" t="s">
        <v>168</v>
      </c>
    </row>
    <row r="958" s="13" customFormat="1">
      <c r="A958" s="13"/>
      <c r="B958" s="273"/>
      <c r="C958" s="274"/>
      <c r="D958" s="275" t="s">
        <v>176</v>
      </c>
      <c r="E958" s="276" t="s">
        <v>1</v>
      </c>
      <c r="F958" s="277" t="s">
        <v>427</v>
      </c>
      <c r="G958" s="274"/>
      <c r="H958" s="278">
        <v>52.031999999999996</v>
      </c>
      <c r="I958" s="279"/>
      <c r="J958" s="274"/>
      <c r="K958" s="274"/>
      <c r="L958" s="280"/>
      <c r="M958" s="281"/>
      <c r="N958" s="282"/>
      <c r="O958" s="282"/>
      <c r="P958" s="282"/>
      <c r="Q958" s="282"/>
      <c r="R958" s="282"/>
      <c r="S958" s="282"/>
      <c r="T958" s="28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84" t="s">
        <v>176</v>
      </c>
      <c r="AU958" s="284" t="s">
        <v>88</v>
      </c>
      <c r="AV958" s="13" t="s">
        <v>88</v>
      </c>
      <c r="AW958" s="13" t="s">
        <v>34</v>
      </c>
      <c r="AX958" s="13" t="s">
        <v>78</v>
      </c>
      <c r="AY958" s="284" t="s">
        <v>168</v>
      </c>
    </row>
    <row r="959" s="13" customFormat="1">
      <c r="A959" s="13"/>
      <c r="B959" s="273"/>
      <c r="C959" s="274"/>
      <c r="D959" s="275" t="s">
        <v>176</v>
      </c>
      <c r="E959" s="276" t="s">
        <v>1</v>
      </c>
      <c r="F959" s="277" t="s">
        <v>428</v>
      </c>
      <c r="G959" s="274"/>
      <c r="H959" s="278">
        <v>49.560000000000002</v>
      </c>
      <c r="I959" s="279"/>
      <c r="J959" s="274"/>
      <c r="K959" s="274"/>
      <c r="L959" s="280"/>
      <c r="M959" s="281"/>
      <c r="N959" s="282"/>
      <c r="O959" s="282"/>
      <c r="P959" s="282"/>
      <c r="Q959" s="282"/>
      <c r="R959" s="282"/>
      <c r="S959" s="282"/>
      <c r="T959" s="28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84" t="s">
        <v>176</v>
      </c>
      <c r="AU959" s="284" t="s">
        <v>88</v>
      </c>
      <c r="AV959" s="13" t="s">
        <v>88</v>
      </c>
      <c r="AW959" s="13" t="s">
        <v>34</v>
      </c>
      <c r="AX959" s="13" t="s">
        <v>78</v>
      </c>
      <c r="AY959" s="284" t="s">
        <v>168</v>
      </c>
    </row>
    <row r="960" s="13" customFormat="1">
      <c r="A960" s="13"/>
      <c r="B960" s="273"/>
      <c r="C960" s="274"/>
      <c r="D960" s="275" t="s">
        <v>176</v>
      </c>
      <c r="E960" s="276" t="s">
        <v>1</v>
      </c>
      <c r="F960" s="277" t="s">
        <v>1345</v>
      </c>
      <c r="G960" s="274"/>
      <c r="H960" s="278">
        <v>51.200000000000003</v>
      </c>
      <c r="I960" s="279"/>
      <c r="J960" s="274"/>
      <c r="K960" s="274"/>
      <c r="L960" s="280"/>
      <c r="M960" s="281"/>
      <c r="N960" s="282"/>
      <c r="O960" s="282"/>
      <c r="P960" s="282"/>
      <c r="Q960" s="282"/>
      <c r="R960" s="282"/>
      <c r="S960" s="282"/>
      <c r="T960" s="28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84" t="s">
        <v>176</v>
      </c>
      <c r="AU960" s="284" t="s">
        <v>88</v>
      </c>
      <c r="AV960" s="13" t="s">
        <v>88</v>
      </c>
      <c r="AW960" s="13" t="s">
        <v>34</v>
      </c>
      <c r="AX960" s="13" t="s">
        <v>78</v>
      </c>
      <c r="AY960" s="284" t="s">
        <v>168</v>
      </c>
    </row>
    <row r="961" s="13" customFormat="1">
      <c r="A961" s="13"/>
      <c r="B961" s="273"/>
      <c r="C961" s="274"/>
      <c r="D961" s="275" t="s">
        <v>176</v>
      </c>
      <c r="E961" s="276" t="s">
        <v>1</v>
      </c>
      <c r="F961" s="277" t="s">
        <v>1346</v>
      </c>
      <c r="G961" s="274"/>
      <c r="H961" s="278">
        <v>28.800000000000001</v>
      </c>
      <c r="I961" s="279"/>
      <c r="J961" s="274"/>
      <c r="K961" s="274"/>
      <c r="L961" s="280"/>
      <c r="M961" s="281"/>
      <c r="N961" s="282"/>
      <c r="O961" s="282"/>
      <c r="P961" s="282"/>
      <c r="Q961" s="282"/>
      <c r="R961" s="282"/>
      <c r="S961" s="282"/>
      <c r="T961" s="28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84" t="s">
        <v>176</v>
      </c>
      <c r="AU961" s="284" t="s">
        <v>88</v>
      </c>
      <c r="AV961" s="13" t="s">
        <v>88</v>
      </c>
      <c r="AW961" s="13" t="s">
        <v>34</v>
      </c>
      <c r="AX961" s="13" t="s">
        <v>78</v>
      </c>
      <c r="AY961" s="284" t="s">
        <v>168</v>
      </c>
    </row>
    <row r="962" s="13" customFormat="1">
      <c r="A962" s="13"/>
      <c r="B962" s="273"/>
      <c r="C962" s="274"/>
      <c r="D962" s="275" t="s">
        <v>176</v>
      </c>
      <c r="E962" s="276" t="s">
        <v>1</v>
      </c>
      <c r="F962" s="277" t="s">
        <v>1347</v>
      </c>
      <c r="G962" s="274"/>
      <c r="H962" s="278">
        <v>41.920000000000002</v>
      </c>
      <c r="I962" s="279"/>
      <c r="J962" s="274"/>
      <c r="K962" s="274"/>
      <c r="L962" s="280"/>
      <c r="M962" s="281"/>
      <c r="N962" s="282"/>
      <c r="O962" s="282"/>
      <c r="P962" s="282"/>
      <c r="Q962" s="282"/>
      <c r="R962" s="282"/>
      <c r="S962" s="282"/>
      <c r="T962" s="28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84" t="s">
        <v>176</v>
      </c>
      <c r="AU962" s="284" t="s">
        <v>88</v>
      </c>
      <c r="AV962" s="13" t="s">
        <v>88</v>
      </c>
      <c r="AW962" s="13" t="s">
        <v>34</v>
      </c>
      <c r="AX962" s="13" t="s">
        <v>78</v>
      </c>
      <c r="AY962" s="284" t="s">
        <v>168</v>
      </c>
    </row>
    <row r="963" s="13" customFormat="1">
      <c r="A963" s="13"/>
      <c r="B963" s="273"/>
      <c r="C963" s="274"/>
      <c r="D963" s="275" t="s">
        <v>176</v>
      </c>
      <c r="E963" s="276" t="s">
        <v>1</v>
      </c>
      <c r="F963" s="277" t="s">
        <v>1348</v>
      </c>
      <c r="G963" s="274"/>
      <c r="H963" s="278">
        <v>126.08</v>
      </c>
      <c r="I963" s="279"/>
      <c r="J963" s="274"/>
      <c r="K963" s="274"/>
      <c r="L963" s="280"/>
      <c r="M963" s="281"/>
      <c r="N963" s="282"/>
      <c r="O963" s="282"/>
      <c r="P963" s="282"/>
      <c r="Q963" s="282"/>
      <c r="R963" s="282"/>
      <c r="S963" s="282"/>
      <c r="T963" s="28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84" t="s">
        <v>176</v>
      </c>
      <c r="AU963" s="284" t="s">
        <v>88</v>
      </c>
      <c r="AV963" s="13" t="s">
        <v>88</v>
      </c>
      <c r="AW963" s="13" t="s">
        <v>34</v>
      </c>
      <c r="AX963" s="13" t="s">
        <v>78</v>
      </c>
      <c r="AY963" s="284" t="s">
        <v>168</v>
      </c>
    </row>
    <row r="964" s="16" customFormat="1">
      <c r="A964" s="16"/>
      <c r="B964" s="306"/>
      <c r="C964" s="307"/>
      <c r="D964" s="275" t="s">
        <v>176</v>
      </c>
      <c r="E964" s="308" t="s">
        <v>1</v>
      </c>
      <c r="F964" s="309" t="s">
        <v>235</v>
      </c>
      <c r="G964" s="307"/>
      <c r="H964" s="310">
        <v>674.71199999999999</v>
      </c>
      <c r="I964" s="311"/>
      <c r="J964" s="307"/>
      <c r="K964" s="307"/>
      <c r="L964" s="312"/>
      <c r="M964" s="313"/>
      <c r="N964" s="314"/>
      <c r="O964" s="314"/>
      <c r="P964" s="314"/>
      <c r="Q964" s="314"/>
      <c r="R964" s="314"/>
      <c r="S964" s="314"/>
      <c r="T964" s="315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T964" s="316" t="s">
        <v>176</v>
      </c>
      <c r="AU964" s="316" t="s">
        <v>88</v>
      </c>
      <c r="AV964" s="16" t="s">
        <v>187</v>
      </c>
      <c r="AW964" s="16" t="s">
        <v>34</v>
      </c>
      <c r="AX964" s="16" t="s">
        <v>78</v>
      </c>
      <c r="AY964" s="316" t="s">
        <v>168</v>
      </c>
    </row>
    <row r="965" s="15" customFormat="1">
      <c r="A965" s="15"/>
      <c r="B965" s="296"/>
      <c r="C965" s="297"/>
      <c r="D965" s="275" t="s">
        <v>176</v>
      </c>
      <c r="E965" s="298" t="s">
        <v>1</v>
      </c>
      <c r="F965" s="299" t="s">
        <v>1349</v>
      </c>
      <c r="G965" s="297"/>
      <c r="H965" s="298" t="s">
        <v>1</v>
      </c>
      <c r="I965" s="300"/>
      <c r="J965" s="297"/>
      <c r="K965" s="297"/>
      <c r="L965" s="301"/>
      <c r="M965" s="302"/>
      <c r="N965" s="303"/>
      <c r="O965" s="303"/>
      <c r="P965" s="303"/>
      <c r="Q965" s="303"/>
      <c r="R965" s="303"/>
      <c r="S965" s="303"/>
      <c r="T965" s="30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305" t="s">
        <v>176</v>
      </c>
      <c r="AU965" s="305" t="s">
        <v>88</v>
      </c>
      <c r="AV965" s="15" t="s">
        <v>86</v>
      </c>
      <c r="AW965" s="15" t="s">
        <v>34</v>
      </c>
      <c r="AX965" s="15" t="s">
        <v>78</v>
      </c>
      <c r="AY965" s="305" t="s">
        <v>168</v>
      </c>
    </row>
    <row r="966" s="13" customFormat="1">
      <c r="A966" s="13"/>
      <c r="B966" s="273"/>
      <c r="C966" s="274"/>
      <c r="D966" s="275" t="s">
        <v>176</v>
      </c>
      <c r="E966" s="276" t="s">
        <v>1</v>
      </c>
      <c r="F966" s="277" t="s">
        <v>1350</v>
      </c>
      <c r="G966" s="274"/>
      <c r="H966" s="278">
        <v>188.15000000000001</v>
      </c>
      <c r="I966" s="279"/>
      <c r="J966" s="274"/>
      <c r="K966" s="274"/>
      <c r="L966" s="280"/>
      <c r="M966" s="281"/>
      <c r="N966" s="282"/>
      <c r="O966" s="282"/>
      <c r="P966" s="282"/>
      <c r="Q966" s="282"/>
      <c r="R966" s="282"/>
      <c r="S966" s="282"/>
      <c r="T966" s="28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84" t="s">
        <v>176</v>
      </c>
      <c r="AU966" s="284" t="s">
        <v>88</v>
      </c>
      <c r="AV966" s="13" t="s">
        <v>88</v>
      </c>
      <c r="AW966" s="13" t="s">
        <v>34</v>
      </c>
      <c r="AX966" s="13" t="s">
        <v>78</v>
      </c>
      <c r="AY966" s="284" t="s">
        <v>168</v>
      </c>
    </row>
    <row r="967" s="16" customFormat="1">
      <c r="A967" s="16"/>
      <c r="B967" s="306"/>
      <c r="C967" s="307"/>
      <c r="D967" s="275" t="s">
        <v>176</v>
      </c>
      <c r="E967" s="308" t="s">
        <v>1</v>
      </c>
      <c r="F967" s="309" t="s">
        <v>235</v>
      </c>
      <c r="G967" s="307"/>
      <c r="H967" s="310">
        <v>188.15000000000001</v>
      </c>
      <c r="I967" s="311"/>
      <c r="J967" s="307"/>
      <c r="K967" s="307"/>
      <c r="L967" s="312"/>
      <c r="M967" s="313"/>
      <c r="N967" s="314"/>
      <c r="O967" s="314"/>
      <c r="P967" s="314"/>
      <c r="Q967" s="314"/>
      <c r="R967" s="314"/>
      <c r="S967" s="314"/>
      <c r="T967" s="315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T967" s="316" t="s">
        <v>176</v>
      </c>
      <c r="AU967" s="316" t="s">
        <v>88</v>
      </c>
      <c r="AV967" s="16" t="s">
        <v>187</v>
      </c>
      <c r="AW967" s="16" t="s">
        <v>34</v>
      </c>
      <c r="AX967" s="16" t="s">
        <v>78</v>
      </c>
      <c r="AY967" s="316" t="s">
        <v>168</v>
      </c>
    </row>
    <row r="968" s="14" customFormat="1">
      <c r="A968" s="14"/>
      <c r="B968" s="285"/>
      <c r="C968" s="286"/>
      <c r="D968" s="275" t="s">
        <v>176</v>
      </c>
      <c r="E968" s="287" t="s">
        <v>1</v>
      </c>
      <c r="F968" s="288" t="s">
        <v>178</v>
      </c>
      <c r="G968" s="286"/>
      <c r="H968" s="289">
        <v>862.86199999999997</v>
      </c>
      <c r="I968" s="290"/>
      <c r="J968" s="286"/>
      <c r="K968" s="286"/>
      <c r="L968" s="291"/>
      <c r="M968" s="292"/>
      <c r="N968" s="293"/>
      <c r="O968" s="293"/>
      <c r="P968" s="293"/>
      <c r="Q968" s="293"/>
      <c r="R968" s="293"/>
      <c r="S968" s="293"/>
      <c r="T968" s="29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95" t="s">
        <v>176</v>
      </c>
      <c r="AU968" s="295" t="s">
        <v>88</v>
      </c>
      <c r="AV968" s="14" t="s">
        <v>174</v>
      </c>
      <c r="AW968" s="14" t="s">
        <v>34</v>
      </c>
      <c r="AX968" s="14" t="s">
        <v>86</v>
      </c>
      <c r="AY968" s="295" t="s">
        <v>168</v>
      </c>
    </row>
    <row r="969" s="2" customFormat="1" ht="16.5" customHeight="1">
      <c r="A969" s="39"/>
      <c r="B969" s="40"/>
      <c r="C969" s="259" t="s">
        <v>1351</v>
      </c>
      <c r="D969" s="259" t="s">
        <v>170</v>
      </c>
      <c r="E969" s="260" t="s">
        <v>1352</v>
      </c>
      <c r="F969" s="261" t="s">
        <v>1353</v>
      </c>
      <c r="G969" s="262" t="s">
        <v>210</v>
      </c>
      <c r="H969" s="263">
        <v>1026.566</v>
      </c>
      <c r="I969" s="264"/>
      <c r="J969" s="265">
        <f>ROUND(I969*H969,2)</f>
        <v>0</v>
      </c>
      <c r="K969" s="266"/>
      <c r="L969" s="45"/>
      <c r="M969" s="267" t="s">
        <v>1</v>
      </c>
      <c r="N969" s="268" t="s">
        <v>43</v>
      </c>
      <c r="O969" s="92"/>
      <c r="P969" s="269">
        <f>O969*H969</f>
        <v>0</v>
      </c>
      <c r="Q969" s="269">
        <v>0.001</v>
      </c>
      <c r="R969" s="269">
        <f>Q969*H969</f>
        <v>1.0265660000000001</v>
      </c>
      <c r="S969" s="269">
        <v>0.00031</v>
      </c>
      <c r="T969" s="270">
        <f>S969*H969</f>
        <v>0.31823546000000003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71" t="s">
        <v>267</v>
      </c>
      <c r="AT969" s="271" t="s">
        <v>170</v>
      </c>
      <c r="AU969" s="271" t="s">
        <v>88</v>
      </c>
      <c r="AY969" s="18" t="s">
        <v>168</v>
      </c>
      <c r="BE969" s="272">
        <f>IF(N969="základní",J969,0)</f>
        <v>0</v>
      </c>
      <c r="BF969" s="272">
        <f>IF(N969="snížená",J969,0)</f>
        <v>0</v>
      </c>
      <c r="BG969" s="272">
        <f>IF(N969="zákl. přenesená",J969,0)</f>
        <v>0</v>
      </c>
      <c r="BH969" s="272">
        <f>IF(N969="sníž. přenesená",J969,0)</f>
        <v>0</v>
      </c>
      <c r="BI969" s="272">
        <f>IF(N969="nulová",J969,0)</f>
        <v>0</v>
      </c>
      <c r="BJ969" s="18" t="s">
        <v>86</v>
      </c>
      <c r="BK969" s="272">
        <f>ROUND(I969*H969,2)</f>
        <v>0</v>
      </c>
      <c r="BL969" s="18" t="s">
        <v>267</v>
      </c>
      <c r="BM969" s="271" t="s">
        <v>1354</v>
      </c>
    </row>
    <row r="970" s="15" customFormat="1">
      <c r="A970" s="15"/>
      <c r="B970" s="296"/>
      <c r="C970" s="297"/>
      <c r="D970" s="275" t="s">
        <v>176</v>
      </c>
      <c r="E970" s="298" t="s">
        <v>1</v>
      </c>
      <c r="F970" s="299" t="s">
        <v>1343</v>
      </c>
      <c r="G970" s="297"/>
      <c r="H970" s="298" t="s">
        <v>1</v>
      </c>
      <c r="I970" s="300"/>
      <c r="J970" s="297"/>
      <c r="K970" s="297"/>
      <c r="L970" s="301"/>
      <c r="M970" s="302"/>
      <c r="N970" s="303"/>
      <c r="O970" s="303"/>
      <c r="P970" s="303"/>
      <c r="Q970" s="303"/>
      <c r="R970" s="303"/>
      <c r="S970" s="303"/>
      <c r="T970" s="30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305" t="s">
        <v>176</v>
      </c>
      <c r="AU970" s="305" t="s">
        <v>88</v>
      </c>
      <c r="AV970" s="15" t="s">
        <v>86</v>
      </c>
      <c r="AW970" s="15" t="s">
        <v>34</v>
      </c>
      <c r="AX970" s="15" t="s">
        <v>78</v>
      </c>
      <c r="AY970" s="305" t="s">
        <v>168</v>
      </c>
    </row>
    <row r="971" s="13" customFormat="1">
      <c r="A971" s="13"/>
      <c r="B971" s="273"/>
      <c r="C971" s="274"/>
      <c r="D971" s="275" t="s">
        <v>176</v>
      </c>
      <c r="E971" s="276" t="s">
        <v>1</v>
      </c>
      <c r="F971" s="277" t="s">
        <v>430</v>
      </c>
      <c r="G971" s="274"/>
      <c r="H971" s="278">
        <v>155.56800000000001</v>
      </c>
      <c r="I971" s="279"/>
      <c r="J971" s="274"/>
      <c r="K971" s="274"/>
      <c r="L971" s="280"/>
      <c r="M971" s="281"/>
      <c r="N971" s="282"/>
      <c r="O971" s="282"/>
      <c r="P971" s="282"/>
      <c r="Q971" s="282"/>
      <c r="R971" s="282"/>
      <c r="S971" s="282"/>
      <c r="T971" s="28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84" t="s">
        <v>176</v>
      </c>
      <c r="AU971" s="284" t="s">
        <v>88</v>
      </c>
      <c r="AV971" s="13" t="s">
        <v>88</v>
      </c>
      <c r="AW971" s="13" t="s">
        <v>34</v>
      </c>
      <c r="AX971" s="13" t="s">
        <v>78</v>
      </c>
      <c r="AY971" s="284" t="s">
        <v>168</v>
      </c>
    </row>
    <row r="972" s="13" customFormat="1">
      <c r="A972" s="13"/>
      <c r="B972" s="273"/>
      <c r="C972" s="274"/>
      <c r="D972" s="275" t="s">
        <v>176</v>
      </c>
      <c r="E972" s="276" t="s">
        <v>1</v>
      </c>
      <c r="F972" s="277" t="s">
        <v>1355</v>
      </c>
      <c r="G972" s="274"/>
      <c r="H972" s="278">
        <v>98.238</v>
      </c>
      <c r="I972" s="279"/>
      <c r="J972" s="274"/>
      <c r="K972" s="274"/>
      <c r="L972" s="280"/>
      <c r="M972" s="281"/>
      <c r="N972" s="282"/>
      <c r="O972" s="282"/>
      <c r="P972" s="282"/>
      <c r="Q972" s="282"/>
      <c r="R972" s="282"/>
      <c r="S972" s="282"/>
      <c r="T972" s="28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84" t="s">
        <v>176</v>
      </c>
      <c r="AU972" s="284" t="s">
        <v>88</v>
      </c>
      <c r="AV972" s="13" t="s">
        <v>88</v>
      </c>
      <c r="AW972" s="13" t="s">
        <v>34</v>
      </c>
      <c r="AX972" s="13" t="s">
        <v>78</v>
      </c>
      <c r="AY972" s="284" t="s">
        <v>168</v>
      </c>
    </row>
    <row r="973" s="13" customFormat="1">
      <c r="A973" s="13"/>
      <c r="B973" s="273"/>
      <c r="C973" s="274"/>
      <c r="D973" s="275" t="s">
        <v>176</v>
      </c>
      <c r="E973" s="276" t="s">
        <v>1</v>
      </c>
      <c r="F973" s="277" t="s">
        <v>432</v>
      </c>
      <c r="G973" s="274"/>
      <c r="H973" s="278">
        <v>212.77199999999999</v>
      </c>
      <c r="I973" s="279"/>
      <c r="J973" s="274"/>
      <c r="K973" s="274"/>
      <c r="L973" s="280"/>
      <c r="M973" s="281"/>
      <c r="N973" s="282"/>
      <c r="O973" s="282"/>
      <c r="P973" s="282"/>
      <c r="Q973" s="282"/>
      <c r="R973" s="282"/>
      <c r="S973" s="282"/>
      <c r="T973" s="28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84" t="s">
        <v>176</v>
      </c>
      <c r="AU973" s="284" t="s">
        <v>88</v>
      </c>
      <c r="AV973" s="13" t="s">
        <v>88</v>
      </c>
      <c r="AW973" s="13" t="s">
        <v>34</v>
      </c>
      <c r="AX973" s="13" t="s">
        <v>78</v>
      </c>
      <c r="AY973" s="284" t="s">
        <v>168</v>
      </c>
    </row>
    <row r="974" s="13" customFormat="1">
      <c r="A974" s="13"/>
      <c r="B974" s="273"/>
      <c r="C974" s="274"/>
      <c r="D974" s="275" t="s">
        <v>176</v>
      </c>
      <c r="E974" s="276" t="s">
        <v>1</v>
      </c>
      <c r="F974" s="277" t="s">
        <v>1356</v>
      </c>
      <c r="G974" s="274"/>
      <c r="H974" s="278">
        <v>120.54000000000001</v>
      </c>
      <c r="I974" s="279"/>
      <c r="J974" s="274"/>
      <c r="K974" s="274"/>
      <c r="L974" s="280"/>
      <c r="M974" s="281"/>
      <c r="N974" s="282"/>
      <c r="O974" s="282"/>
      <c r="P974" s="282"/>
      <c r="Q974" s="282"/>
      <c r="R974" s="282"/>
      <c r="S974" s="282"/>
      <c r="T974" s="28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84" t="s">
        <v>176</v>
      </c>
      <c r="AU974" s="284" t="s">
        <v>88</v>
      </c>
      <c r="AV974" s="13" t="s">
        <v>88</v>
      </c>
      <c r="AW974" s="13" t="s">
        <v>34</v>
      </c>
      <c r="AX974" s="13" t="s">
        <v>78</v>
      </c>
      <c r="AY974" s="284" t="s">
        <v>168</v>
      </c>
    </row>
    <row r="975" s="13" customFormat="1">
      <c r="A975" s="13"/>
      <c r="B975" s="273"/>
      <c r="C975" s="274"/>
      <c r="D975" s="275" t="s">
        <v>176</v>
      </c>
      <c r="E975" s="276" t="s">
        <v>1</v>
      </c>
      <c r="F975" s="277" t="s">
        <v>1357</v>
      </c>
      <c r="G975" s="274"/>
      <c r="H975" s="278">
        <v>28.140000000000001</v>
      </c>
      <c r="I975" s="279"/>
      <c r="J975" s="274"/>
      <c r="K975" s="274"/>
      <c r="L975" s="280"/>
      <c r="M975" s="281"/>
      <c r="N975" s="282"/>
      <c r="O975" s="282"/>
      <c r="P975" s="282"/>
      <c r="Q975" s="282"/>
      <c r="R975" s="282"/>
      <c r="S975" s="282"/>
      <c r="T975" s="28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84" t="s">
        <v>176</v>
      </c>
      <c r="AU975" s="284" t="s">
        <v>88</v>
      </c>
      <c r="AV975" s="13" t="s">
        <v>88</v>
      </c>
      <c r="AW975" s="13" t="s">
        <v>34</v>
      </c>
      <c r="AX975" s="13" t="s">
        <v>78</v>
      </c>
      <c r="AY975" s="284" t="s">
        <v>168</v>
      </c>
    </row>
    <row r="976" s="13" customFormat="1">
      <c r="A976" s="13"/>
      <c r="B976" s="273"/>
      <c r="C976" s="274"/>
      <c r="D976" s="275" t="s">
        <v>176</v>
      </c>
      <c r="E976" s="276" t="s">
        <v>1</v>
      </c>
      <c r="F976" s="277" t="s">
        <v>1358</v>
      </c>
      <c r="G976" s="274"/>
      <c r="H976" s="278">
        <v>87.359999999999999</v>
      </c>
      <c r="I976" s="279"/>
      <c r="J976" s="274"/>
      <c r="K976" s="274"/>
      <c r="L976" s="280"/>
      <c r="M976" s="281"/>
      <c r="N976" s="282"/>
      <c r="O976" s="282"/>
      <c r="P976" s="282"/>
      <c r="Q976" s="282"/>
      <c r="R976" s="282"/>
      <c r="S976" s="282"/>
      <c r="T976" s="28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84" t="s">
        <v>176</v>
      </c>
      <c r="AU976" s="284" t="s">
        <v>88</v>
      </c>
      <c r="AV976" s="13" t="s">
        <v>88</v>
      </c>
      <c r="AW976" s="13" t="s">
        <v>34</v>
      </c>
      <c r="AX976" s="13" t="s">
        <v>78</v>
      </c>
      <c r="AY976" s="284" t="s">
        <v>168</v>
      </c>
    </row>
    <row r="977" s="13" customFormat="1">
      <c r="A977" s="13"/>
      <c r="B977" s="273"/>
      <c r="C977" s="274"/>
      <c r="D977" s="275" t="s">
        <v>176</v>
      </c>
      <c r="E977" s="276" t="s">
        <v>1</v>
      </c>
      <c r="F977" s="277" t="s">
        <v>1359</v>
      </c>
      <c r="G977" s="274"/>
      <c r="H977" s="278">
        <v>27.468</v>
      </c>
      <c r="I977" s="279"/>
      <c r="J977" s="274"/>
      <c r="K977" s="274"/>
      <c r="L977" s="280"/>
      <c r="M977" s="281"/>
      <c r="N977" s="282"/>
      <c r="O977" s="282"/>
      <c r="P977" s="282"/>
      <c r="Q977" s="282"/>
      <c r="R977" s="282"/>
      <c r="S977" s="282"/>
      <c r="T977" s="28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84" t="s">
        <v>176</v>
      </c>
      <c r="AU977" s="284" t="s">
        <v>88</v>
      </c>
      <c r="AV977" s="13" t="s">
        <v>88</v>
      </c>
      <c r="AW977" s="13" t="s">
        <v>34</v>
      </c>
      <c r="AX977" s="13" t="s">
        <v>78</v>
      </c>
      <c r="AY977" s="284" t="s">
        <v>168</v>
      </c>
    </row>
    <row r="978" s="16" customFormat="1">
      <c r="A978" s="16"/>
      <c r="B978" s="306"/>
      <c r="C978" s="307"/>
      <c r="D978" s="275" t="s">
        <v>176</v>
      </c>
      <c r="E978" s="308" t="s">
        <v>1</v>
      </c>
      <c r="F978" s="309" t="s">
        <v>235</v>
      </c>
      <c r="G978" s="307"/>
      <c r="H978" s="310">
        <v>730.0859999999999</v>
      </c>
      <c r="I978" s="311"/>
      <c r="J978" s="307"/>
      <c r="K978" s="307"/>
      <c r="L978" s="312"/>
      <c r="M978" s="313"/>
      <c r="N978" s="314"/>
      <c r="O978" s="314"/>
      <c r="P978" s="314"/>
      <c r="Q978" s="314"/>
      <c r="R978" s="314"/>
      <c r="S978" s="314"/>
      <c r="T978" s="315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316" t="s">
        <v>176</v>
      </c>
      <c r="AU978" s="316" t="s">
        <v>88</v>
      </c>
      <c r="AV978" s="16" t="s">
        <v>187</v>
      </c>
      <c r="AW978" s="16" t="s">
        <v>34</v>
      </c>
      <c r="AX978" s="16" t="s">
        <v>78</v>
      </c>
      <c r="AY978" s="316" t="s">
        <v>168</v>
      </c>
    </row>
    <row r="979" s="13" customFormat="1">
      <c r="A979" s="13"/>
      <c r="B979" s="273"/>
      <c r="C979" s="274"/>
      <c r="D979" s="275" t="s">
        <v>176</v>
      </c>
      <c r="E979" s="276" t="s">
        <v>1</v>
      </c>
      <c r="F979" s="277" t="s">
        <v>1360</v>
      </c>
      <c r="G979" s="274"/>
      <c r="H979" s="278">
        <v>296.48000000000002</v>
      </c>
      <c r="I979" s="279"/>
      <c r="J979" s="274"/>
      <c r="K979" s="274"/>
      <c r="L979" s="280"/>
      <c r="M979" s="281"/>
      <c r="N979" s="282"/>
      <c r="O979" s="282"/>
      <c r="P979" s="282"/>
      <c r="Q979" s="282"/>
      <c r="R979" s="282"/>
      <c r="S979" s="282"/>
      <c r="T979" s="28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84" t="s">
        <v>176</v>
      </c>
      <c r="AU979" s="284" t="s">
        <v>88</v>
      </c>
      <c r="AV979" s="13" t="s">
        <v>88</v>
      </c>
      <c r="AW979" s="13" t="s">
        <v>34</v>
      </c>
      <c r="AX979" s="13" t="s">
        <v>78</v>
      </c>
      <c r="AY979" s="284" t="s">
        <v>168</v>
      </c>
    </row>
    <row r="980" s="14" customFormat="1">
      <c r="A980" s="14"/>
      <c r="B980" s="285"/>
      <c r="C980" s="286"/>
      <c r="D980" s="275" t="s">
        <v>176</v>
      </c>
      <c r="E980" s="287" t="s">
        <v>1</v>
      </c>
      <c r="F980" s="288" t="s">
        <v>178</v>
      </c>
      <c r="G980" s="286"/>
      <c r="H980" s="289">
        <v>1026.5659999999998</v>
      </c>
      <c r="I980" s="290"/>
      <c r="J980" s="286"/>
      <c r="K980" s="286"/>
      <c r="L980" s="291"/>
      <c r="M980" s="292"/>
      <c r="N980" s="293"/>
      <c r="O980" s="293"/>
      <c r="P980" s="293"/>
      <c r="Q980" s="293"/>
      <c r="R980" s="293"/>
      <c r="S980" s="293"/>
      <c r="T980" s="29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95" t="s">
        <v>176</v>
      </c>
      <c r="AU980" s="295" t="s">
        <v>88</v>
      </c>
      <c r="AV980" s="14" t="s">
        <v>174</v>
      </c>
      <c r="AW980" s="14" t="s">
        <v>34</v>
      </c>
      <c r="AX980" s="14" t="s">
        <v>86</v>
      </c>
      <c r="AY980" s="295" t="s">
        <v>168</v>
      </c>
    </row>
    <row r="981" s="2" customFormat="1" ht="21.75" customHeight="1">
      <c r="A981" s="39"/>
      <c r="B981" s="40"/>
      <c r="C981" s="259" t="s">
        <v>1361</v>
      </c>
      <c r="D981" s="259" t="s">
        <v>170</v>
      </c>
      <c r="E981" s="260" t="s">
        <v>1362</v>
      </c>
      <c r="F981" s="261" t="s">
        <v>1363</v>
      </c>
      <c r="G981" s="262" t="s">
        <v>210</v>
      </c>
      <c r="H981" s="263">
        <v>897.20699999999999</v>
      </c>
      <c r="I981" s="264"/>
      <c r="J981" s="265">
        <f>ROUND(I981*H981,2)</f>
        <v>0</v>
      </c>
      <c r="K981" s="266"/>
      <c r="L981" s="45"/>
      <c r="M981" s="267" t="s">
        <v>1</v>
      </c>
      <c r="N981" s="268" t="s">
        <v>43</v>
      </c>
      <c r="O981" s="92"/>
      <c r="P981" s="269">
        <f>O981*H981</f>
        <v>0</v>
      </c>
      <c r="Q981" s="269">
        <v>0.00029</v>
      </c>
      <c r="R981" s="269">
        <f>Q981*H981</f>
        <v>0.26019003000000002</v>
      </c>
      <c r="S981" s="269">
        <v>0</v>
      </c>
      <c r="T981" s="270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71" t="s">
        <v>267</v>
      </c>
      <c r="AT981" s="271" t="s">
        <v>170</v>
      </c>
      <c r="AU981" s="271" t="s">
        <v>88</v>
      </c>
      <c r="AY981" s="18" t="s">
        <v>168</v>
      </c>
      <c r="BE981" s="272">
        <f>IF(N981="základní",J981,0)</f>
        <v>0</v>
      </c>
      <c r="BF981" s="272">
        <f>IF(N981="snížená",J981,0)</f>
        <v>0</v>
      </c>
      <c r="BG981" s="272">
        <f>IF(N981="zákl. přenesená",J981,0)</f>
        <v>0</v>
      </c>
      <c r="BH981" s="272">
        <f>IF(N981="sníž. přenesená",J981,0)</f>
        <v>0</v>
      </c>
      <c r="BI981" s="272">
        <f>IF(N981="nulová",J981,0)</f>
        <v>0</v>
      </c>
      <c r="BJ981" s="18" t="s">
        <v>86</v>
      </c>
      <c r="BK981" s="272">
        <f>ROUND(I981*H981,2)</f>
        <v>0</v>
      </c>
      <c r="BL981" s="18" t="s">
        <v>267</v>
      </c>
      <c r="BM981" s="271" t="s">
        <v>1364</v>
      </c>
    </row>
    <row r="982" s="15" customFormat="1">
      <c r="A982" s="15"/>
      <c r="B982" s="296"/>
      <c r="C982" s="297"/>
      <c r="D982" s="275" t="s">
        <v>176</v>
      </c>
      <c r="E982" s="298" t="s">
        <v>1</v>
      </c>
      <c r="F982" s="299" t="s">
        <v>281</v>
      </c>
      <c r="G982" s="297"/>
      <c r="H982" s="298" t="s">
        <v>1</v>
      </c>
      <c r="I982" s="300"/>
      <c r="J982" s="297"/>
      <c r="K982" s="297"/>
      <c r="L982" s="301"/>
      <c r="M982" s="302"/>
      <c r="N982" s="303"/>
      <c r="O982" s="303"/>
      <c r="P982" s="303"/>
      <c r="Q982" s="303"/>
      <c r="R982" s="303"/>
      <c r="S982" s="303"/>
      <c r="T982" s="304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305" t="s">
        <v>176</v>
      </c>
      <c r="AU982" s="305" t="s">
        <v>88</v>
      </c>
      <c r="AV982" s="15" t="s">
        <v>86</v>
      </c>
      <c r="AW982" s="15" t="s">
        <v>34</v>
      </c>
      <c r="AX982" s="15" t="s">
        <v>78</v>
      </c>
      <c r="AY982" s="305" t="s">
        <v>168</v>
      </c>
    </row>
    <row r="983" s="13" customFormat="1">
      <c r="A983" s="13"/>
      <c r="B983" s="273"/>
      <c r="C983" s="274"/>
      <c r="D983" s="275" t="s">
        <v>176</v>
      </c>
      <c r="E983" s="276" t="s">
        <v>1</v>
      </c>
      <c r="F983" s="277" t="s">
        <v>430</v>
      </c>
      <c r="G983" s="274"/>
      <c r="H983" s="278">
        <v>155.56800000000001</v>
      </c>
      <c r="I983" s="279"/>
      <c r="J983" s="274"/>
      <c r="K983" s="274"/>
      <c r="L983" s="280"/>
      <c r="M983" s="281"/>
      <c r="N983" s="282"/>
      <c r="O983" s="282"/>
      <c r="P983" s="282"/>
      <c r="Q983" s="282"/>
      <c r="R983" s="282"/>
      <c r="S983" s="282"/>
      <c r="T983" s="28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84" t="s">
        <v>176</v>
      </c>
      <c r="AU983" s="284" t="s">
        <v>88</v>
      </c>
      <c r="AV983" s="13" t="s">
        <v>88</v>
      </c>
      <c r="AW983" s="13" t="s">
        <v>34</v>
      </c>
      <c r="AX983" s="13" t="s">
        <v>78</v>
      </c>
      <c r="AY983" s="284" t="s">
        <v>168</v>
      </c>
    </row>
    <row r="984" s="13" customFormat="1">
      <c r="A984" s="13"/>
      <c r="B984" s="273"/>
      <c r="C984" s="274"/>
      <c r="D984" s="275" t="s">
        <v>176</v>
      </c>
      <c r="E984" s="276" t="s">
        <v>1</v>
      </c>
      <c r="F984" s="277" t="s">
        <v>1355</v>
      </c>
      <c r="G984" s="274"/>
      <c r="H984" s="278">
        <v>98.238</v>
      </c>
      <c r="I984" s="279"/>
      <c r="J984" s="274"/>
      <c r="K984" s="274"/>
      <c r="L984" s="280"/>
      <c r="M984" s="281"/>
      <c r="N984" s="282"/>
      <c r="O984" s="282"/>
      <c r="P984" s="282"/>
      <c r="Q984" s="282"/>
      <c r="R984" s="282"/>
      <c r="S984" s="282"/>
      <c r="T984" s="28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84" t="s">
        <v>176</v>
      </c>
      <c r="AU984" s="284" t="s">
        <v>88</v>
      </c>
      <c r="AV984" s="13" t="s">
        <v>88</v>
      </c>
      <c r="AW984" s="13" t="s">
        <v>34</v>
      </c>
      <c r="AX984" s="13" t="s">
        <v>78</v>
      </c>
      <c r="AY984" s="284" t="s">
        <v>168</v>
      </c>
    </row>
    <row r="985" s="13" customFormat="1">
      <c r="A985" s="13"/>
      <c r="B985" s="273"/>
      <c r="C985" s="274"/>
      <c r="D985" s="275" t="s">
        <v>176</v>
      </c>
      <c r="E985" s="276" t="s">
        <v>1</v>
      </c>
      <c r="F985" s="277" t="s">
        <v>432</v>
      </c>
      <c r="G985" s="274"/>
      <c r="H985" s="278">
        <v>212.77199999999999</v>
      </c>
      <c r="I985" s="279"/>
      <c r="J985" s="274"/>
      <c r="K985" s="274"/>
      <c r="L985" s="280"/>
      <c r="M985" s="281"/>
      <c r="N985" s="282"/>
      <c r="O985" s="282"/>
      <c r="P985" s="282"/>
      <c r="Q985" s="282"/>
      <c r="R985" s="282"/>
      <c r="S985" s="282"/>
      <c r="T985" s="28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84" t="s">
        <v>176</v>
      </c>
      <c r="AU985" s="284" t="s">
        <v>88</v>
      </c>
      <c r="AV985" s="13" t="s">
        <v>88</v>
      </c>
      <c r="AW985" s="13" t="s">
        <v>34</v>
      </c>
      <c r="AX985" s="13" t="s">
        <v>78</v>
      </c>
      <c r="AY985" s="284" t="s">
        <v>168</v>
      </c>
    </row>
    <row r="986" s="13" customFormat="1">
      <c r="A986" s="13"/>
      <c r="B986" s="273"/>
      <c r="C986" s="274"/>
      <c r="D986" s="275" t="s">
        <v>176</v>
      </c>
      <c r="E986" s="276" t="s">
        <v>1</v>
      </c>
      <c r="F986" s="277" t="s">
        <v>1356</v>
      </c>
      <c r="G986" s="274"/>
      <c r="H986" s="278">
        <v>120.54000000000001</v>
      </c>
      <c r="I986" s="279"/>
      <c r="J986" s="274"/>
      <c r="K986" s="274"/>
      <c r="L986" s="280"/>
      <c r="M986" s="281"/>
      <c r="N986" s="282"/>
      <c r="O986" s="282"/>
      <c r="P986" s="282"/>
      <c r="Q986" s="282"/>
      <c r="R986" s="282"/>
      <c r="S986" s="282"/>
      <c r="T986" s="28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84" t="s">
        <v>176</v>
      </c>
      <c r="AU986" s="284" t="s">
        <v>88</v>
      </c>
      <c r="AV986" s="13" t="s">
        <v>88</v>
      </c>
      <c r="AW986" s="13" t="s">
        <v>34</v>
      </c>
      <c r="AX986" s="13" t="s">
        <v>78</v>
      </c>
      <c r="AY986" s="284" t="s">
        <v>168</v>
      </c>
    </row>
    <row r="987" s="13" customFormat="1">
      <c r="A987" s="13"/>
      <c r="B987" s="273"/>
      <c r="C987" s="274"/>
      <c r="D987" s="275" t="s">
        <v>176</v>
      </c>
      <c r="E987" s="276" t="s">
        <v>1</v>
      </c>
      <c r="F987" s="277" t="s">
        <v>1357</v>
      </c>
      <c r="G987" s="274"/>
      <c r="H987" s="278">
        <v>28.140000000000001</v>
      </c>
      <c r="I987" s="279"/>
      <c r="J987" s="274"/>
      <c r="K987" s="274"/>
      <c r="L987" s="280"/>
      <c r="M987" s="281"/>
      <c r="N987" s="282"/>
      <c r="O987" s="282"/>
      <c r="P987" s="282"/>
      <c r="Q987" s="282"/>
      <c r="R987" s="282"/>
      <c r="S987" s="282"/>
      <c r="T987" s="28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84" t="s">
        <v>176</v>
      </c>
      <c r="AU987" s="284" t="s">
        <v>88</v>
      </c>
      <c r="AV987" s="13" t="s">
        <v>88</v>
      </c>
      <c r="AW987" s="13" t="s">
        <v>34</v>
      </c>
      <c r="AX987" s="13" t="s">
        <v>78</v>
      </c>
      <c r="AY987" s="284" t="s">
        <v>168</v>
      </c>
    </row>
    <row r="988" s="13" customFormat="1">
      <c r="A988" s="13"/>
      <c r="B988" s="273"/>
      <c r="C988" s="274"/>
      <c r="D988" s="275" t="s">
        <v>176</v>
      </c>
      <c r="E988" s="276" t="s">
        <v>1</v>
      </c>
      <c r="F988" s="277" t="s">
        <v>1358</v>
      </c>
      <c r="G988" s="274"/>
      <c r="H988" s="278">
        <v>87.359999999999999</v>
      </c>
      <c r="I988" s="279"/>
      <c r="J988" s="274"/>
      <c r="K988" s="274"/>
      <c r="L988" s="280"/>
      <c r="M988" s="281"/>
      <c r="N988" s="282"/>
      <c r="O988" s="282"/>
      <c r="P988" s="282"/>
      <c r="Q988" s="282"/>
      <c r="R988" s="282"/>
      <c r="S988" s="282"/>
      <c r="T988" s="28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84" t="s">
        <v>176</v>
      </c>
      <c r="AU988" s="284" t="s">
        <v>88</v>
      </c>
      <c r="AV988" s="13" t="s">
        <v>88</v>
      </c>
      <c r="AW988" s="13" t="s">
        <v>34</v>
      </c>
      <c r="AX988" s="13" t="s">
        <v>78</v>
      </c>
      <c r="AY988" s="284" t="s">
        <v>168</v>
      </c>
    </row>
    <row r="989" s="13" customFormat="1">
      <c r="A989" s="13"/>
      <c r="B989" s="273"/>
      <c r="C989" s="274"/>
      <c r="D989" s="275" t="s">
        <v>176</v>
      </c>
      <c r="E989" s="276" t="s">
        <v>1</v>
      </c>
      <c r="F989" s="277" t="s">
        <v>1359</v>
      </c>
      <c r="G989" s="274"/>
      <c r="H989" s="278">
        <v>27.468</v>
      </c>
      <c r="I989" s="279"/>
      <c r="J989" s="274"/>
      <c r="K989" s="274"/>
      <c r="L989" s="280"/>
      <c r="M989" s="281"/>
      <c r="N989" s="282"/>
      <c r="O989" s="282"/>
      <c r="P989" s="282"/>
      <c r="Q989" s="282"/>
      <c r="R989" s="282"/>
      <c r="S989" s="282"/>
      <c r="T989" s="28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84" t="s">
        <v>176</v>
      </c>
      <c r="AU989" s="284" t="s">
        <v>88</v>
      </c>
      <c r="AV989" s="13" t="s">
        <v>88</v>
      </c>
      <c r="AW989" s="13" t="s">
        <v>34</v>
      </c>
      <c r="AX989" s="13" t="s">
        <v>78</v>
      </c>
      <c r="AY989" s="284" t="s">
        <v>168</v>
      </c>
    </row>
    <row r="990" s="16" customFormat="1">
      <c r="A990" s="16"/>
      <c r="B990" s="306"/>
      <c r="C990" s="307"/>
      <c r="D990" s="275" t="s">
        <v>176</v>
      </c>
      <c r="E990" s="308" t="s">
        <v>1</v>
      </c>
      <c r="F990" s="309" t="s">
        <v>235</v>
      </c>
      <c r="G990" s="307"/>
      <c r="H990" s="310">
        <v>730.0859999999999</v>
      </c>
      <c r="I990" s="311"/>
      <c r="J990" s="307"/>
      <c r="K990" s="307"/>
      <c r="L990" s="312"/>
      <c r="M990" s="313"/>
      <c r="N990" s="314"/>
      <c r="O990" s="314"/>
      <c r="P990" s="314"/>
      <c r="Q990" s="314"/>
      <c r="R990" s="314"/>
      <c r="S990" s="314"/>
      <c r="T990" s="315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316" t="s">
        <v>176</v>
      </c>
      <c r="AU990" s="316" t="s">
        <v>88</v>
      </c>
      <c r="AV990" s="16" t="s">
        <v>187</v>
      </c>
      <c r="AW990" s="16" t="s">
        <v>34</v>
      </c>
      <c r="AX990" s="16" t="s">
        <v>78</v>
      </c>
      <c r="AY990" s="316" t="s">
        <v>168</v>
      </c>
    </row>
    <row r="991" s="13" customFormat="1">
      <c r="A991" s="13"/>
      <c r="B991" s="273"/>
      <c r="C991" s="274"/>
      <c r="D991" s="275" t="s">
        <v>176</v>
      </c>
      <c r="E991" s="276" t="s">
        <v>1</v>
      </c>
      <c r="F991" s="277" t="s">
        <v>1365</v>
      </c>
      <c r="G991" s="274"/>
      <c r="H991" s="278">
        <v>296.48000000000002</v>
      </c>
      <c r="I991" s="279"/>
      <c r="J991" s="274"/>
      <c r="K991" s="274"/>
      <c r="L991" s="280"/>
      <c r="M991" s="281"/>
      <c r="N991" s="282"/>
      <c r="O991" s="282"/>
      <c r="P991" s="282"/>
      <c r="Q991" s="282"/>
      <c r="R991" s="282"/>
      <c r="S991" s="282"/>
      <c r="T991" s="28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84" t="s">
        <v>176</v>
      </c>
      <c r="AU991" s="284" t="s">
        <v>88</v>
      </c>
      <c r="AV991" s="13" t="s">
        <v>88</v>
      </c>
      <c r="AW991" s="13" t="s">
        <v>34</v>
      </c>
      <c r="AX991" s="13" t="s">
        <v>78</v>
      </c>
      <c r="AY991" s="284" t="s">
        <v>168</v>
      </c>
    </row>
    <row r="992" s="16" customFormat="1">
      <c r="A992" s="16"/>
      <c r="B992" s="306"/>
      <c r="C992" s="307"/>
      <c r="D992" s="275" t="s">
        <v>176</v>
      </c>
      <c r="E992" s="308" t="s">
        <v>1</v>
      </c>
      <c r="F992" s="309" t="s">
        <v>235</v>
      </c>
      <c r="G992" s="307"/>
      <c r="H992" s="310">
        <v>296.48000000000002</v>
      </c>
      <c r="I992" s="311"/>
      <c r="J992" s="307"/>
      <c r="K992" s="307"/>
      <c r="L992" s="312"/>
      <c r="M992" s="313"/>
      <c r="N992" s="314"/>
      <c r="O992" s="314"/>
      <c r="P992" s="314"/>
      <c r="Q992" s="314"/>
      <c r="R992" s="314"/>
      <c r="S992" s="314"/>
      <c r="T992" s="315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316" t="s">
        <v>176</v>
      </c>
      <c r="AU992" s="316" t="s">
        <v>88</v>
      </c>
      <c r="AV992" s="16" t="s">
        <v>187</v>
      </c>
      <c r="AW992" s="16" t="s">
        <v>34</v>
      </c>
      <c r="AX992" s="16" t="s">
        <v>78</v>
      </c>
      <c r="AY992" s="316" t="s">
        <v>168</v>
      </c>
    </row>
    <row r="993" s="15" customFormat="1">
      <c r="A993" s="15"/>
      <c r="B993" s="296"/>
      <c r="C993" s="297"/>
      <c r="D993" s="275" t="s">
        <v>176</v>
      </c>
      <c r="E993" s="298" t="s">
        <v>1</v>
      </c>
      <c r="F993" s="299" t="s">
        <v>1366</v>
      </c>
      <c r="G993" s="297"/>
      <c r="H993" s="298" t="s">
        <v>1</v>
      </c>
      <c r="I993" s="300"/>
      <c r="J993" s="297"/>
      <c r="K993" s="297"/>
      <c r="L993" s="301"/>
      <c r="M993" s="302"/>
      <c r="N993" s="303"/>
      <c r="O993" s="303"/>
      <c r="P993" s="303"/>
      <c r="Q993" s="303"/>
      <c r="R993" s="303"/>
      <c r="S993" s="303"/>
      <c r="T993" s="304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305" t="s">
        <v>176</v>
      </c>
      <c r="AU993" s="305" t="s">
        <v>88</v>
      </c>
      <c r="AV993" s="15" t="s">
        <v>86</v>
      </c>
      <c r="AW993" s="15" t="s">
        <v>34</v>
      </c>
      <c r="AX993" s="15" t="s">
        <v>78</v>
      </c>
      <c r="AY993" s="305" t="s">
        <v>168</v>
      </c>
    </row>
    <row r="994" s="13" customFormat="1">
      <c r="A994" s="13"/>
      <c r="B994" s="273"/>
      <c r="C994" s="274"/>
      <c r="D994" s="275" t="s">
        <v>176</v>
      </c>
      <c r="E994" s="276" t="s">
        <v>1</v>
      </c>
      <c r="F994" s="277" t="s">
        <v>1367</v>
      </c>
      <c r="G994" s="274"/>
      <c r="H994" s="278">
        <v>-57.575000000000003</v>
      </c>
      <c r="I994" s="279"/>
      <c r="J994" s="274"/>
      <c r="K994" s="274"/>
      <c r="L994" s="280"/>
      <c r="M994" s="281"/>
      <c r="N994" s="282"/>
      <c r="O994" s="282"/>
      <c r="P994" s="282"/>
      <c r="Q994" s="282"/>
      <c r="R994" s="282"/>
      <c r="S994" s="282"/>
      <c r="T994" s="28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84" t="s">
        <v>176</v>
      </c>
      <c r="AU994" s="284" t="s">
        <v>88</v>
      </c>
      <c r="AV994" s="13" t="s">
        <v>88</v>
      </c>
      <c r="AW994" s="13" t="s">
        <v>34</v>
      </c>
      <c r="AX994" s="13" t="s">
        <v>78</v>
      </c>
      <c r="AY994" s="284" t="s">
        <v>168</v>
      </c>
    </row>
    <row r="995" s="13" customFormat="1">
      <c r="A995" s="13"/>
      <c r="B995" s="273"/>
      <c r="C995" s="274"/>
      <c r="D995" s="275" t="s">
        <v>176</v>
      </c>
      <c r="E995" s="276" t="s">
        <v>1</v>
      </c>
      <c r="F995" s="277" t="s">
        <v>1368</v>
      </c>
      <c r="G995" s="274"/>
      <c r="H995" s="278">
        <v>-32.579999999999998</v>
      </c>
      <c r="I995" s="279"/>
      <c r="J995" s="274"/>
      <c r="K995" s="274"/>
      <c r="L995" s="280"/>
      <c r="M995" s="281"/>
      <c r="N995" s="282"/>
      <c r="O995" s="282"/>
      <c r="P995" s="282"/>
      <c r="Q995" s="282"/>
      <c r="R995" s="282"/>
      <c r="S995" s="282"/>
      <c r="T995" s="28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84" t="s">
        <v>176</v>
      </c>
      <c r="AU995" s="284" t="s">
        <v>88</v>
      </c>
      <c r="AV995" s="13" t="s">
        <v>88</v>
      </c>
      <c r="AW995" s="13" t="s">
        <v>34</v>
      </c>
      <c r="AX995" s="13" t="s">
        <v>78</v>
      </c>
      <c r="AY995" s="284" t="s">
        <v>168</v>
      </c>
    </row>
    <row r="996" s="13" customFormat="1">
      <c r="A996" s="13"/>
      <c r="B996" s="273"/>
      <c r="C996" s="274"/>
      <c r="D996" s="275" t="s">
        <v>176</v>
      </c>
      <c r="E996" s="276" t="s">
        <v>1</v>
      </c>
      <c r="F996" s="277" t="s">
        <v>1369</v>
      </c>
      <c r="G996" s="274"/>
      <c r="H996" s="278">
        <v>-6.9119999999999999</v>
      </c>
      <c r="I996" s="279"/>
      <c r="J996" s="274"/>
      <c r="K996" s="274"/>
      <c r="L996" s="280"/>
      <c r="M996" s="281"/>
      <c r="N996" s="282"/>
      <c r="O996" s="282"/>
      <c r="P996" s="282"/>
      <c r="Q996" s="282"/>
      <c r="R996" s="282"/>
      <c r="S996" s="282"/>
      <c r="T996" s="28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84" t="s">
        <v>176</v>
      </c>
      <c r="AU996" s="284" t="s">
        <v>88</v>
      </c>
      <c r="AV996" s="13" t="s">
        <v>88</v>
      </c>
      <c r="AW996" s="13" t="s">
        <v>34</v>
      </c>
      <c r="AX996" s="13" t="s">
        <v>78</v>
      </c>
      <c r="AY996" s="284" t="s">
        <v>168</v>
      </c>
    </row>
    <row r="997" s="13" customFormat="1">
      <c r="A997" s="13"/>
      <c r="B997" s="273"/>
      <c r="C997" s="274"/>
      <c r="D997" s="275" t="s">
        <v>176</v>
      </c>
      <c r="E997" s="276" t="s">
        <v>1</v>
      </c>
      <c r="F997" s="277" t="s">
        <v>1370</v>
      </c>
      <c r="G997" s="274"/>
      <c r="H997" s="278">
        <v>-32.292000000000002</v>
      </c>
      <c r="I997" s="279"/>
      <c r="J997" s="274"/>
      <c r="K997" s="274"/>
      <c r="L997" s="280"/>
      <c r="M997" s="281"/>
      <c r="N997" s="282"/>
      <c r="O997" s="282"/>
      <c r="P997" s="282"/>
      <c r="Q997" s="282"/>
      <c r="R997" s="282"/>
      <c r="S997" s="282"/>
      <c r="T997" s="28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84" t="s">
        <v>176</v>
      </c>
      <c r="AU997" s="284" t="s">
        <v>88</v>
      </c>
      <c r="AV997" s="13" t="s">
        <v>88</v>
      </c>
      <c r="AW997" s="13" t="s">
        <v>34</v>
      </c>
      <c r="AX997" s="13" t="s">
        <v>78</v>
      </c>
      <c r="AY997" s="284" t="s">
        <v>168</v>
      </c>
    </row>
    <row r="998" s="16" customFormat="1">
      <c r="A998" s="16"/>
      <c r="B998" s="306"/>
      <c r="C998" s="307"/>
      <c r="D998" s="275" t="s">
        <v>176</v>
      </c>
      <c r="E998" s="308" t="s">
        <v>1</v>
      </c>
      <c r="F998" s="309" t="s">
        <v>235</v>
      </c>
      <c r="G998" s="307"/>
      <c r="H998" s="310">
        <v>-129.35900000000001</v>
      </c>
      <c r="I998" s="311"/>
      <c r="J998" s="307"/>
      <c r="K998" s="307"/>
      <c r="L998" s="312"/>
      <c r="M998" s="313"/>
      <c r="N998" s="314"/>
      <c r="O998" s="314"/>
      <c r="P998" s="314"/>
      <c r="Q998" s="314"/>
      <c r="R998" s="314"/>
      <c r="S998" s="314"/>
      <c r="T998" s="315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T998" s="316" t="s">
        <v>176</v>
      </c>
      <c r="AU998" s="316" t="s">
        <v>88</v>
      </c>
      <c r="AV998" s="16" t="s">
        <v>187</v>
      </c>
      <c r="AW998" s="16" t="s">
        <v>34</v>
      </c>
      <c r="AX998" s="16" t="s">
        <v>78</v>
      </c>
      <c r="AY998" s="316" t="s">
        <v>168</v>
      </c>
    </row>
    <row r="999" s="14" customFormat="1">
      <c r="A999" s="14"/>
      <c r="B999" s="285"/>
      <c r="C999" s="286"/>
      <c r="D999" s="275" t="s">
        <v>176</v>
      </c>
      <c r="E999" s="287" t="s">
        <v>1</v>
      </c>
      <c r="F999" s="288" t="s">
        <v>178</v>
      </c>
      <c r="G999" s="286"/>
      <c r="H999" s="289">
        <v>897.20699999999965</v>
      </c>
      <c r="I999" s="290"/>
      <c r="J999" s="286"/>
      <c r="K999" s="286"/>
      <c r="L999" s="291"/>
      <c r="M999" s="292"/>
      <c r="N999" s="293"/>
      <c r="O999" s="293"/>
      <c r="P999" s="293"/>
      <c r="Q999" s="293"/>
      <c r="R999" s="293"/>
      <c r="S999" s="293"/>
      <c r="T999" s="29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95" t="s">
        <v>176</v>
      </c>
      <c r="AU999" s="295" t="s">
        <v>88</v>
      </c>
      <c r="AV999" s="14" t="s">
        <v>174</v>
      </c>
      <c r="AW999" s="14" t="s">
        <v>34</v>
      </c>
      <c r="AX999" s="14" t="s">
        <v>86</v>
      </c>
      <c r="AY999" s="295" t="s">
        <v>168</v>
      </c>
    </row>
    <row r="1000" s="2" customFormat="1" ht="21.75" customHeight="1">
      <c r="A1000" s="39"/>
      <c r="B1000" s="40"/>
      <c r="C1000" s="259" t="s">
        <v>1371</v>
      </c>
      <c r="D1000" s="259" t="s">
        <v>170</v>
      </c>
      <c r="E1000" s="260" t="s">
        <v>1372</v>
      </c>
      <c r="F1000" s="261" t="s">
        <v>1373</v>
      </c>
      <c r="G1000" s="262" t="s">
        <v>210</v>
      </c>
      <c r="H1000" s="263">
        <v>822.88099999999997</v>
      </c>
      <c r="I1000" s="264"/>
      <c r="J1000" s="265">
        <f>ROUND(I1000*H1000,2)</f>
        <v>0</v>
      </c>
      <c r="K1000" s="266"/>
      <c r="L1000" s="45"/>
      <c r="M1000" s="267" t="s">
        <v>1</v>
      </c>
      <c r="N1000" s="268" t="s">
        <v>43</v>
      </c>
      <c r="O1000" s="92"/>
      <c r="P1000" s="269">
        <f>O1000*H1000</f>
        <v>0</v>
      </c>
      <c r="Q1000" s="269">
        <v>0.00029</v>
      </c>
      <c r="R1000" s="269">
        <f>Q1000*H1000</f>
        <v>0.23863549000000001</v>
      </c>
      <c r="S1000" s="269">
        <v>0</v>
      </c>
      <c r="T1000" s="270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71" t="s">
        <v>267</v>
      </c>
      <c r="AT1000" s="271" t="s">
        <v>170</v>
      </c>
      <c r="AU1000" s="271" t="s">
        <v>88</v>
      </c>
      <c r="AY1000" s="18" t="s">
        <v>168</v>
      </c>
      <c r="BE1000" s="272">
        <f>IF(N1000="základní",J1000,0)</f>
        <v>0</v>
      </c>
      <c r="BF1000" s="272">
        <f>IF(N1000="snížená",J1000,0)</f>
        <v>0</v>
      </c>
      <c r="BG1000" s="272">
        <f>IF(N1000="zákl. přenesená",J1000,0)</f>
        <v>0</v>
      </c>
      <c r="BH1000" s="272">
        <f>IF(N1000="sníž. přenesená",J1000,0)</f>
        <v>0</v>
      </c>
      <c r="BI1000" s="272">
        <f>IF(N1000="nulová",J1000,0)</f>
        <v>0</v>
      </c>
      <c r="BJ1000" s="18" t="s">
        <v>86</v>
      </c>
      <c r="BK1000" s="272">
        <f>ROUND(I1000*H1000,2)</f>
        <v>0</v>
      </c>
      <c r="BL1000" s="18" t="s">
        <v>267</v>
      </c>
      <c r="BM1000" s="271" t="s">
        <v>1374</v>
      </c>
    </row>
    <row r="1001" s="15" customFormat="1">
      <c r="A1001" s="15"/>
      <c r="B1001" s="296"/>
      <c r="C1001" s="297"/>
      <c r="D1001" s="275" t="s">
        <v>176</v>
      </c>
      <c r="E1001" s="298" t="s">
        <v>1</v>
      </c>
      <c r="F1001" s="299" t="s">
        <v>1343</v>
      </c>
      <c r="G1001" s="297"/>
      <c r="H1001" s="298" t="s">
        <v>1</v>
      </c>
      <c r="I1001" s="300"/>
      <c r="J1001" s="297"/>
      <c r="K1001" s="297"/>
      <c r="L1001" s="301"/>
      <c r="M1001" s="302"/>
      <c r="N1001" s="303"/>
      <c r="O1001" s="303"/>
      <c r="P1001" s="303"/>
      <c r="Q1001" s="303"/>
      <c r="R1001" s="303"/>
      <c r="S1001" s="303"/>
      <c r="T1001" s="304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305" t="s">
        <v>176</v>
      </c>
      <c r="AU1001" s="305" t="s">
        <v>88</v>
      </c>
      <c r="AV1001" s="15" t="s">
        <v>86</v>
      </c>
      <c r="AW1001" s="15" t="s">
        <v>34</v>
      </c>
      <c r="AX1001" s="15" t="s">
        <v>78</v>
      </c>
      <c r="AY1001" s="305" t="s">
        <v>168</v>
      </c>
    </row>
    <row r="1002" s="15" customFormat="1">
      <c r="A1002" s="15"/>
      <c r="B1002" s="296"/>
      <c r="C1002" s="297"/>
      <c r="D1002" s="275" t="s">
        <v>176</v>
      </c>
      <c r="E1002" s="298" t="s">
        <v>1</v>
      </c>
      <c r="F1002" s="299" t="s">
        <v>421</v>
      </c>
      <c r="G1002" s="297"/>
      <c r="H1002" s="298" t="s">
        <v>1</v>
      </c>
      <c r="I1002" s="300"/>
      <c r="J1002" s="297"/>
      <c r="K1002" s="297"/>
      <c r="L1002" s="301"/>
      <c r="M1002" s="302"/>
      <c r="N1002" s="303"/>
      <c r="O1002" s="303"/>
      <c r="P1002" s="303"/>
      <c r="Q1002" s="303"/>
      <c r="R1002" s="303"/>
      <c r="S1002" s="303"/>
      <c r="T1002" s="304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305" t="s">
        <v>176</v>
      </c>
      <c r="AU1002" s="305" t="s">
        <v>88</v>
      </c>
      <c r="AV1002" s="15" t="s">
        <v>86</v>
      </c>
      <c r="AW1002" s="15" t="s">
        <v>34</v>
      </c>
      <c r="AX1002" s="15" t="s">
        <v>78</v>
      </c>
      <c r="AY1002" s="305" t="s">
        <v>168</v>
      </c>
    </row>
    <row r="1003" s="13" customFormat="1">
      <c r="A1003" s="13"/>
      <c r="B1003" s="273"/>
      <c r="C1003" s="274"/>
      <c r="D1003" s="275" t="s">
        <v>176</v>
      </c>
      <c r="E1003" s="276" t="s">
        <v>1</v>
      </c>
      <c r="F1003" s="277" t="s">
        <v>422</v>
      </c>
      <c r="G1003" s="274"/>
      <c r="H1003" s="278">
        <v>70.207999999999998</v>
      </c>
      <c r="I1003" s="279"/>
      <c r="J1003" s="274"/>
      <c r="K1003" s="274"/>
      <c r="L1003" s="280"/>
      <c r="M1003" s="281"/>
      <c r="N1003" s="282"/>
      <c r="O1003" s="282"/>
      <c r="P1003" s="282"/>
      <c r="Q1003" s="282"/>
      <c r="R1003" s="282"/>
      <c r="S1003" s="282"/>
      <c r="T1003" s="28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84" t="s">
        <v>176</v>
      </c>
      <c r="AU1003" s="284" t="s">
        <v>88</v>
      </c>
      <c r="AV1003" s="13" t="s">
        <v>88</v>
      </c>
      <c r="AW1003" s="13" t="s">
        <v>34</v>
      </c>
      <c r="AX1003" s="13" t="s">
        <v>78</v>
      </c>
      <c r="AY1003" s="284" t="s">
        <v>168</v>
      </c>
    </row>
    <row r="1004" s="13" customFormat="1">
      <c r="A1004" s="13"/>
      <c r="B1004" s="273"/>
      <c r="C1004" s="274"/>
      <c r="D1004" s="275" t="s">
        <v>176</v>
      </c>
      <c r="E1004" s="276" t="s">
        <v>1</v>
      </c>
      <c r="F1004" s="277" t="s">
        <v>423</v>
      </c>
      <c r="G1004" s="274"/>
      <c r="H1004" s="278">
        <v>74.560000000000002</v>
      </c>
      <c r="I1004" s="279"/>
      <c r="J1004" s="274"/>
      <c r="K1004" s="274"/>
      <c r="L1004" s="280"/>
      <c r="M1004" s="281"/>
      <c r="N1004" s="282"/>
      <c r="O1004" s="282"/>
      <c r="P1004" s="282"/>
      <c r="Q1004" s="282"/>
      <c r="R1004" s="282"/>
      <c r="S1004" s="282"/>
      <c r="T1004" s="28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84" t="s">
        <v>176</v>
      </c>
      <c r="AU1004" s="284" t="s">
        <v>88</v>
      </c>
      <c r="AV1004" s="13" t="s">
        <v>88</v>
      </c>
      <c r="AW1004" s="13" t="s">
        <v>34</v>
      </c>
      <c r="AX1004" s="13" t="s">
        <v>78</v>
      </c>
      <c r="AY1004" s="284" t="s">
        <v>168</v>
      </c>
    </row>
    <row r="1005" s="13" customFormat="1">
      <c r="A1005" s="13"/>
      <c r="B1005" s="273"/>
      <c r="C1005" s="274"/>
      <c r="D1005" s="275" t="s">
        <v>176</v>
      </c>
      <c r="E1005" s="276" t="s">
        <v>1</v>
      </c>
      <c r="F1005" s="277" t="s">
        <v>424</v>
      </c>
      <c r="G1005" s="274"/>
      <c r="H1005" s="278">
        <v>64.447999999999993</v>
      </c>
      <c r="I1005" s="279"/>
      <c r="J1005" s="274"/>
      <c r="K1005" s="274"/>
      <c r="L1005" s="280"/>
      <c r="M1005" s="281"/>
      <c r="N1005" s="282"/>
      <c r="O1005" s="282"/>
      <c r="P1005" s="282"/>
      <c r="Q1005" s="282"/>
      <c r="R1005" s="282"/>
      <c r="S1005" s="282"/>
      <c r="T1005" s="28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84" t="s">
        <v>176</v>
      </c>
      <c r="AU1005" s="284" t="s">
        <v>88</v>
      </c>
      <c r="AV1005" s="13" t="s">
        <v>88</v>
      </c>
      <c r="AW1005" s="13" t="s">
        <v>34</v>
      </c>
      <c r="AX1005" s="13" t="s">
        <v>78</v>
      </c>
      <c r="AY1005" s="284" t="s">
        <v>168</v>
      </c>
    </row>
    <row r="1006" s="13" customFormat="1">
      <c r="A1006" s="13"/>
      <c r="B1006" s="273"/>
      <c r="C1006" s="274"/>
      <c r="D1006" s="275" t="s">
        <v>176</v>
      </c>
      <c r="E1006" s="276" t="s">
        <v>1</v>
      </c>
      <c r="F1006" s="277" t="s">
        <v>1344</v>
      </c>
      <c r="G1006" s="274"/>
      <c r="H1006" s="278">
        <v>55.488</v>
      </c>
      <c r="I1006" s="279"/>
      <c r="J1006" s="274"/>
      <c r="K1006" s="274"/>
      <c r="L1006" s="280"/>
      <c r="M1006" s="281"/>
      <c r="N1006" s="282"/>
      <c r="O1006" s="282"/>
      <c r="P1006" s="282"/>
      <c r="Q1006" s="282"/>
      <c r="R1006" s="282"/>
      <c r="S1006" s="282"/>
      <c r="T1006" s="28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84" t="s">
        <v>176</v>
      </c>
      <c r="AU1006" s="284" t="s">
        <v>88</v>
      </c>
      <c r="AV1006" s="13" t="s">
        <v>88</v>
      </c>
      <c r="AW1006" s="13" t="s">
        <v>34</v>
      </c>
      <c r="AX1006" s="13" t="s">
        <v>78</v>
      </c>
      <c r="AY1006" s="284" t="s">
        <v>168</v>
      </c>
    </row>
    <row r="1007" s="13" customFormat="1">
      <c r="A1007" s="13"/>
      <c r="B1007" s="273"/>
      <c r="C1007" s="274"/>
      <c r="D1007" s="275" t="s">
        <v>176</v>
      </c>
      <c r="E1007" s="276" t="s">
        <v>1</v>
      </c>
      <c r="F1007" s="277" t="s">
        <v>426</v>
      </c>
      <c r="G1007" s="274"/>
      <c r="H1007" s="278">
        <v>60.415999999999997</v>
      </c>
      <c r="I1007" s="279"/>
      <c r="J1007" s="274"/>
      <c r="K1007" s="274"/>
      <c r="L1007" s="280"/>
      <c r="M1007" s="281"/>
      <c r="N1007" s="282"/>
      <c r="O1007" s="282"/>
      <c r="P1007" s="282"/>
      <c r="Q1007" s="282"/>
      <c r="R1007" s="282"/>
      <c r="S1007" s="282"/>
      <c r="T1007" s="28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84" t="s">
        <v>176</v>
      </c>
      <c r="AU1007" s="284" t="s">
        <v>88</v>
      </c>
      <c r="AV1007" s="13" t="s">
        <v>88</v>
      </c>
      <c r="AW1007" s="13" t="s">
        <v>34</v>
      </c>
      <c r="AX1007" s="13" t="s">
        <v>78</v>
      </c>
      <c r="AY1007" s="284" t="s">
        <v>168</v>
      </c>
    </row>
    <row r="1008" s="13" customFormat="1">
      <c r="A1008" s="13"/>
      <c r="B1008" s="273"/>
      <c r="C1008" s="274"/>
      <c r="D1008" s="275" t="s">
        <v>176</v>
      </c>
      <c r="E1008" s="276" t="s">
        <v>1</v>
      </c>
      <c r="F1008" s="277" t="s">
        <v>427</v>
      </c>
      <c r="G1008" s="274"/>
      <c r="H1008" s="278">
        <v>52.031999999999996</v>
      </c>
      <c r="I1008" s="279"/>
      <c r="J1008" s="274"/>
      <c r="K1008" s="274"/>
      <c r="L1008" s="280"/>
      <c r="M1008" s="281"/>
      <c r="N1008" s="282"/>
      <c r="O1008" s="282"/>
      <c r="P1008" s="282"/>
      <c r="Q1008" s="282"/>
      <c r="R1008" s="282"/>
      <c r="S1008" s="282"/>
      <c r="T1008" s="28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84" t="s">
        <v>176</v>
      </c>
      <c r="AU1008" s="284" t="s">
        <v>88</v>
      </c>
      <c r="AV1008" s="13" t="s">
        <v>88</v>
      </c>
      <c r="AW1008" s="13" t="s">
        <v>34</v>
      </c>
      <c r="AX1008" s="13" t="s">
        <v>78</v>
      </c>
      <c r="AY1008" s="284" t="s">
        <v>168</v>
      </c>
    </row>
    <row r="1009" s="13" customFormat="1">
      <c r="A1009" s="13"/>
      <c r="B1009" s="273"/>
      <c r="C1009" s="274"/>
      <c r="D1009" s="275" t="s">
        <v>176</v>
      </c>
      <c r="E1009" s="276" t="s">
        <v>1</v>
      </c>
      <c r="F1009" s="277" t="s">
        <v>428</v>
      </c>
      <c r="G1009" s="274"/>
      <c r="H1009" s="278">
        <v>49.560000000000002</v>
      </c>
      <c r="I1009" s="279"/>
      <c r="J1009" s="274"/>
      <c r="K1009" s="274"/>
      <c r="L1009" s="280"/>
      <c r="M1009" s="281"/>
      <c r="N1009" s="282"/>
      <c r="O1009" s="282"/>
      <c r="P1009" s="282"/>
      <c r="Q1009" s="282"/>
      <c r="R1009" s="282"/>
      <c r="S1009" s="282"/>
      <c r="T1009" s="28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84" t="s">
        <v>176</v>
      </c>
      <c r="AU1009" s="284" t="s">
        <v>88</v>
      </c>
      <c r="AV1009" s="13" t="s">
        <v>88</v>
      </c>
      <c r="AW1009" s="13" t="s">
        <v>34</v>
      </c>
      <c r="AX1009" s="13" t="s">
        <v>78</v>
      </c>
      <c r="AY1009" s="284" t="s">
        <v>168</v>
      </c>
    </row>
    <row r="1010" s="13" customFormat="1">
      <c r="A1010" s="13"/>
      <c r="B1010" s="273"/>
      <c r="C1010" s="274"/>
      <c r="D1010" s="275" t="s">
        <v>176</v>
      </c>
      <c r="E1010" s="276" t="s">
        <v>1</v>
      </c>
      <c r="F1010" s="277" t="s">
        <v>1345</v>
      </c>
      <c r="G1010" s="274"/>
      <c r="H1010" s="278">
        <v>51.200000000000003</v>
      </c>
      <c r="I1010" s="279"/>
      <c r="J1010" s="274"/>
      <c r="K1010" s="274"/>
      <c r="L1010" s="280"/>
      <c r="M1010" s="281"/>
      <c r="N1010" s="282"/>
      <c r="O1010" s="282"/>
      <c r="P1010" s="282"/>
      <c r="Q1010" s="282"/>
      <c r="R1010" s="282"/>
      <c r="S1010" s="282"/>
      <c r="T1010" s="28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84" t="s">
        <v>176</v>
      </c>
      <c r="AU1010" s="284" t="s">
        <v>88</v>
      </c>
      <c r="AV1010" s="13" t="s">
        <v>88</v>
      </c>
      <c r="AW1010" s="13" t="s">
        <v>34</v>
      </c>
      <c r="AX1010" s="13" t="s">
        <v>78</v>
      </c>
      <c r="AY1010" s="284" t="s">
        <v>168</v>
      </c>
    </row>
    <row r="1011" s="13" customFormat="1">
      <c r="A1011" s="13"/>
      <c r="B1011" s="273"/>
      <c r="C1011" s="274"/>
      <c r="D1011" s="275" t="s">
        <v>176</v>
      </c>
      <c r="E1011" s="276" t="s">
        <v>1</v>
      </c>
      <c r="F1011" s="277" t="s">
        <v>1346</v>
      </c>
      <c r="G1011" s="274"/>
      <c r="H1011" s="278">
        <v>28.800000000000001</v>
      </c>
      <c r="I1011" s="279"/>
      <c r="J1011" s="274"/>
      <c r="K1011" s="274"/>
      <c r="L1011" s="280"/>
      <c r="M1011" s="281"/>
      <c r="N1011" s="282"/>
      <c r="O1011" s="282"/>
      <c r="P1011" s="282"/>
      <c r="Q1011" s="282"/>
      <c r="R1011" s="282"/>
      <c r="S1011" s="282"/>
      <c r="T1011" s="28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84" t="s">
        <v>176</v>
      </c>
      <c r="AU1011" s="284" t="s">
        <v>88</v>
      </c>
      <c r="AV1011" s="13" t="s">
        <v>88</v>
      </c>
      <c r="AW1011" s="13" t="s">
        <v>34</v>
      </c>
      <c r="AX1011" s="13" t="s">
        <v>78</v>
      </c>
      <c r="AY1011" s="284" t="s">
        <v>168</v>
      </c>
    </row>
    <row r="1012" s="13" customFormat="1">
      <c r="A1012" s="13"/>
      <c r="B1012" s="273"/>
      <c r="C1012" s="274"/>
      <c r="D1012" s="275" t="s">
        <v>176</v>
      </c>
      <c r="E1012" s="276" t="s">
        <v>1</v>
      </c>
      <c r="F1012" s="277" t="s">
        <v>1347</v>
      </c>
      <c r="G1012" s="274"/>
      <c r="H1012" s="278">
        <v>41.920000000000002</v>
      </c>
      <c r="I1012" s="279"/>
      <c r="J1012" s="274"/>
      <c r="K1012" s="274"/>
      <c r="L1012" s="280"/>
      <c r="M1012" s="281"/>
      <c r="N1012" s="282"/>
      <c r="O1012" s="282"/>
      <c r="P1012" s="282"/>
      <c r="Q1012" s="282"/>
      <c r="R1012" s="282"/>
      <c r="S1012" s="282"/>
      <c r="T1012" s="28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84" t="s">
        <v>176</v>
      </c>
      <c r="AU1012" s="284" t="s">
        <v>88</v>
      </c>
      <c r="AV1012" s="13" t="s">
        <v>88</v>
      </c>
      <c r="AW1012" s="13" t="s">
        <v>34</v>
      </c>
      <c r="AX1012" s="13" t="s">
        <v>78</v>
      </c>
      <c r="AY1012" s="284" t="s">
        <v>168</v>
      </c>
    </row>
    <row r="1013" s="13" customFormat="1">
      <c r="A1013" s="13"/>
      <c r="B1013" s="273"/>
      <c r="C1013" s="274"/>
      <c r="D1013" s="275" t="s">
        <v>176</v>
      </c>
      <c r="E1013" s="276" t="s">
        <v>1</v>
      </c>
      <c r="F1013" s="277" t="s">
        <v>1348</v>
      </c>
      <c r="G1013" s="274"/>
      <c r="H1013" s="278">
        <v>126.08</v>
      </c>
      <c r="I1013" s="279"/>
      <c r="J1013" s="274"/>
      <c r="K1013" s="274"/>
      <c r="L1013" s="280"/>
      <c r="M1013" s="281"/>
      <c r="N1013" s="282"/>
      <c r="O1013" s="282"/>
      <c r="P1013" s="282"/>
      <c r="Q1013" s="282"/>
      <c r="R1013" s="282"/>
      <c r="S1013" s="282"/>
      <c r="T1013" s="28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84" t="s">
        <v>176</v>
      </c>
      <c r="AU1013" s="284" t="s">
        <v>88</v>
      </c>
      <c r="AV1013" s="13" t="s">
        <v>88</v>
      </c>
      <c r="AW1013" s="13" t="s">
        <v>34</v>
      </c>
      <c r="AX1013" s="13" t="s">
        <v>78</v>
      </c>
      <c r="AY1013" s="284" t="s">
        <v>168</v>
      </c>
    </row>
    <row r="1014" s="16" customFormat="1">
      <c r="A1014" s="16"/>
      <c r="B1014" s="306"/>
      <c r="C1014" s="307"/>
      <c r="D1014" s="275" t="s">
        <v>176</v>
      </c>
      <c r="E1014" s="308" t="s">
        <v>1</v>
      </c>
      <c r="F1014" s="309" t="s">
        <v>235</v>
      </c>
      <c r="G1014" s="307"/>
      <c r="H1014" s="310">
        <v>674.71199999999999</v>
      </c>
      <c r="I1014" s="311"/>
      <c r="J1014" s="307"/>
      <c r="K1014" s="307"/>
      <c r="L1014" s="312"/>
      <c r="M1014" s="313"/>
      <c r="N1014" s="314"/>
      <c r="O1014" s="314"/>
      <c r="P1014" s="314"/>
      <c r="Q1014" s="314"/>
      <c r="R1014" s="314"/>
      <c r="S1014" s="314"/>
      <c r="T1014" s="315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316" t="s">
        <v>176</v>
      </c>
      <c r="AU1014" s="316" t="s">
        <v>88</v>
      </c>
      <c r="AV1014" s="16" t="s">
        <v>187</v>
      </c>
      <c r="AW1014" s="16" t="s">
        <v>34</v>
      </c>
      <c r="AX1014" s="16" t="s">
        <v>78</v>
      </c>
      <c r="AY1014" s="316" t="s">
        <v>168</v>
      </c>
    </row>
    <row r="1015" s="15" customFormat="1">
      <c r="A1015" s="15"/>
      <c r="B1015" s="296"/>
      <c r="C1015" s="297"/>
      <c r="D1015" s="275" t="s">
        <v>176</v>
      </c>
      <c r="E1015" s="298" t="s">
        <v>1</v>
      </c>
      <c r="F1015" s="299" t="s">
        <v>1349</v>
      </c>
      <c r="G1015" s="297"/>
      <c r="H1015" s="298" t="s">
        <v>1</v>
      </c>
      <c r="I1015" s="300"/>
      <c r="J1015" s="297"/>
      <c r="K1015" s="297"/>
      <c r="L1015" s="301"/>
      <c r="M1015" s="302"/>
      <c r="N1015" s="303"/>
      <c r="O1015" s="303"/>
      <c r="P1015" s="303"/>
      <c r="Q1015" s="303"/>
      <c r="R1015" s="303"/>
      <c r="S1015" s="303"/>
      <c r="T1015" s="304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305" t="s">
        <v>176</v>
      </c>
      <c r="AU1015" s="305" t="s">
        <v>88</v>
      </c>
      <c r="AV1015" s="15" t="s">
        <v>86</v>
      </c>
      <c r="AW1015" s="15" t="s">
        <v>34</v>
      </c>
      <c r="AX1015" s="15" t="s">
        <v>78</v>
      </c>
      <c r="AY1015" s="305" t="s">
        <v>168</v>
      </c>
    </row>
    <row r="1016" s="13" customFormat="1">
      <c r="A1016" s="13"/>
      <c r="B1016" s="273"/>
      <c r="C1016" s="274"/>
      <c r="D1016" s="275" t="s">
        <v>176</v>
      </c>
      <c r="E1016" s="276" t="s">
        <v>1</v>
      </c>
      <c r="F1016" s="277" t="s">
        <v>1350</v>
      </c>
      <c r="G1016" s="274"/>
      <c r="H1016" s="278">
        <v>188.15000000000001</v>
      </c>
      <c r="I1016" s="279"/>
      <c r="J1016" s="274"/>
      <c r="K1016" s="274"/>
      <c r="L1016" s="280"/>
      <c r="M1016" s="281"/>
      <c r="N1016" s="282"/>
      <c r="O1016" s="282"/>
      <c r="P1016" s="282"/>
      <c r="Q1016" s="282"/>
      <c r="R1016" s="282"/>
      <c r="S1016" s="282"/>
      <c r="T1016" s="28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84" t="s">
        <v>176</v>
      </c>
      <c r="AU1016" s="284" t="s">
        <v>88</v>
      </c>
      <c r="AV1016" s="13" t="s">
        <v>88</v>
      </c>
      <c r="AW1016" s="13" t="s">
        <v>34</v>
      </c>
      <c r="AX1016" s="13" t="s">
        <v>78</v>
      </c>
      <c r="AY1016" s="284" t="s">
        <v>168</v>
      </c>
    </row>
    <row r="1017" s="16" customFormat="1">
      <c r="A1017" s="16"/>
      <c r="B1017" s="306"/>
      <c r="C1017" s="307"/>
      <c r="D1017" s="275" t="s">
        <v>176</v>
      </c>
      <c r="E1017" s="308" t="s">
        <v>1</v>
      </c>
      <c r="F1017" s="309" t="s">
        <v>235</v>
      </c>
      <c r="G1017" s="307"/>
      <c r="H1017" s="310">
        <v>188.15000000000001</v>
      </c>
      <c r="I1017" s="311"/>
      <c r="J1017" s="307"/>
      <c r="K1017" s="307"/>
      <c r="L1017" s="312"/>
      <c r="M1017" s="313"/>
      <c r="N1017" s="314"/>
      <c r="O1017" s="314"/>
      <c r="P1017" s="314"/>
      <c r="Q1017" s="314"/>
      <c r="R1017" s="314"/>
      <c r="S1017" s="314"/>
      <c r="T1017" s="315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316" t="s">
        <v>176</v>
      </c>
      <c r="AU1017" s="316" t="s">
        <v>88</v>
      </c>
      <c r="AV1017" s="16" t="s">
        <v>187</v>
      </c>
      <c r="AW1017" s="16" t="s">
        <v>34</v>
      </c>
      <c r="AX1017" s="16" t="s">
        <v>78</v>
      </c>
      <c r="AY1017" s="316" t="s">
        <v>168</v>
      </c>
    </row>
    <row r="1018" s="15" customFormat="1">
      <c r="A1018" s="15"/>
      <c r="B1018" s="296"/>
      <c r="C1018" s="297"/>
      <c r="D1018" s="275" t="s">
        <v>176</v>
      </c>
      <c r="E1018" s="298" t="s">
        <v>1</v>
      </c>
      <c r="F1018" s="299" t="s">
        <v>1375</v>
      </c>
      <c r="G1018" s="297"/>
      <c r="H1018" s="298" t="s">
        <v>1</v>
      </c>
      <c r="I1018" s="300"/>
      <c r="J1018" s="297"/>
      <c r="K1018" s="297"/>
      <c r="L1018" s="301"/>
      <c r="M1018" s="302"/>
      <c r="N1018" s="303"/>
      <c r="O1018" s="303"/>
      <c r="P1018" s="303"/>
      <c r="Q1018" s="303"/>
      <c r="R1018" s="303"/>
      <c r="S1018" s="303"/>
      <c r="T1018" s="30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305" t="s">
        <v>176</v>
      </c>
      <c r="AU1018" s="305" t="s">
        <v>88</v>
      </c>
      <c r="AV1018" s="15" t="s">
        <v>86</v>
      </c>
      <c r="AW1018" s="15" t="s">
        <v>34</v>
      </c>
      <c r="AX1018" s="15" t="s">
        <v>78</v>
      </c>
      <c r="AY1018" s="305" t="s">
        <v>168</v>
      </c>
    </row>
    <row r="1019" s="13" customFormat="1">
      <c r="A1019" s="13"/>
      <c r="B1019" s="273"/>
      <c r="C1019" s="274"/>
      <c r="D1019" s="275" t="s">
        <v>176</v>
      </c>
      <c r="E1019" s="276" t="s">
        <v>1</v>
      </c>
      <c r="F1019" s="277" t="s">
        <v>1376</v>
      </c>
      <c r="G1019" s="274"/>
      <c r="H1019" s="278">
        <v>-14.202</v>
      </c>
      <c r="I1019" s="279"/>
      <c r="J1019" s="274"/>
      <c r="K1019" s="274"/>
      <c r="L1019" s="280"/>
      <c r="M1019" s="281"/>
      <c r="N1019" s="282"/>
      <c r="O1019" s="282"/>
      <c r="P1019" s="282"/>
      <c r="Q1019" s="282"/>
      <c r="R1019" s="282"/>
      <c r="S1019" s="282"/>
      <c r="T1019" s="28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84" t="s">
        <v>176</v>
      </c>
      <c r="AU1019" s="284" t="s">
        <v>88</v>
      </c>
      <c r="AV1019" s="13" t="s">
        <v>88</v>
      </c>
      <c r="AW1019" s="13" t="s">
        <v>34</v>
      </c>
      <c r="AX1019" s="13" t="s">
        <v>78</v>
      </c>
      <c r="AY1019" s="284" t="s">
        <v>168</v>
      </c>
    </row>
    <row r="1020" s="13" customFormat="1">
      <c r="A1020" s="13"/>
      <c r="B1020" s="273"/>
      <c r="C1020" s="274"/>
      <c r="D1020" s="275" t="s">
        <v>176</v>
      </c>
      <c r="E1020" s="276" t="s">
        <v>1</v>
      </c>
      <c r="F1020" s="277" t="s">
        <v>1377</v>
      </c>
      <c r="G1020" s="274"/>
      <c r="H1020" s="278">
        <v>-19.404</v>
      </c>
      <c r="I1020" s="279"/>
      <c r="J1020" s="274"/>
      <c r="K1020" s="274"/>
      <c r="L1020" s="280"/>
      <c r="M1020" s="281"/>
      <c r="N1020" s="282"/>
      <c r="O1020" s="282"/>
      <c r="P1020" s="282"/>
      <c r="Q1020" s="282"/>
      <c r="R1020" s="282"/>
      <c r="S1020" s="282"/>
      <c r="T1020" s="28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84" t="s">
        <v>176</v>
      </c>
      <c r="AU1020" s="284" t="s">
        <v>88</v>
      </c>
      <c r="AV1020" s="13" t="s">
        <v>88</v>
      </c>
      <c r="AW1020" s="13" t="s">
        <v>34</v>
      </c>
      <c r="AX1020" s="13" t="s">
        <v>78</v>
      </c>
      <c r="AY1020" s="284" t="s">
        <v>168</v>
      </c>
    </row>
    <row r="1021" s="13" customFormat="1">
      <c r="A1021" s="13"/>
      <c r="B1021" s="273"/>
      <c r="C1021" s="274"/>
      <c r="D1021" s="275" t="s">
        <v>176</v>
      </c>
      <c r="E1021" s="276" t="s">
        <v>1</v>
      </c>
      <c r="F1021" s="277" t="s">
        <v>1378</v>
      </c>
      <c r="G1021" s="274"/>
      <c r="H1021" s="278">
        <v>-6.375</v>
      </c>
      <c r="I1021" s="279"/>
      <c r="J1021" s="274"/>
      <c r="K1021" s="274"/>
      <c r="L1021" s="280"/>
      <c r="M1021" s="281"/>
      <c r="N1021" s="282"/>
      <c r="O1021" s="282"/>
      <c r="P1021" s="282"/>
      <c r="Q1021" s="282"/>
      <c r="R1021" s="282"/>
      <c r="S1021" s="282"/>
      <c r="T1021" s="28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84" t="s">
        <v>176</v>
      </c>
      <c r="AU1021" s="284" t="s">
        <v>88</v>
      </c>
      <c r="AV1021" s="13" t="s">
        <v>88</v>
      </c>
      <c r="AW1021" s="13" t="s">
        <v>34</v>
      </c>
      <c r="AX1021" s="13" t="s">
        <v>78</v>
      </c>
      <c r="AY1021" s="284" t="s">
        <v>168</v>
      </c>
    </row>
    <row r="1022" s="16" customFormat="1">
      <c r="A1022" s="16"/>
      <c r="B1022" s="306"/>
      <c r="C1022" s="307"/>
      <c r="D1022" s="275" t="s">
        <v>176</v>
      </c>
      <c r="E1022" s="308" t="s">
        <v>1</v>
      </c>
      <c r="F1022" s="309" t="s">
        <v>235</v>
      </c>
      <c r="G1022" s="307"/>
      <c r="H1022" s="310">
        <v>-39.981000000000002</v>
      </c>
      <c r="I1022" s="311"/>
      <c r="J1022" s="307"/>
      <c r="K1022" s="307"/>
      <c r="L1022" s="312"/>
      <c r="M1022" s="313"/>
      <c r="N1022" s="314"/>
      <c r="O1022" s="314"/>
      <c r="P1022" s="314"/>
      <c r="Q1022" s="314"/>
      <c r="R1022" s="314"/>
      <c r="S1022" s="314"/>
      <c r="T1022" s="315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T1022" s="316" t="s">
        <v>176</v>
      </c>
      <c r="AU1022" s="316" t="s">
        <v>88</v>
      </c>
      <c r="AV1022" s="16" t="s">
        <v>187</v>
      </c>
      <c r="AW1022" s="16" t="s">
        <v>34</v>
      </c>
      <c r="AX1022" s="16" t="s">
        <v>78</v>
      </c>
      <c r="AY1022" s="316" t="s">
        <v>168</v>
      </c>
    </row>
    <row r="1023" s="14" customFormat="1">
      <c r="A1023" s="14"/>
      <c r="B1023" s="285"/>
      <c r="C1023" s="286"/>
      <c r="D1023" s="275" t="s">
        <v>176</v>
      </c>
      <c r="E1023" s="287" t="s">
        <v>1</v>
      </c>
      <c r="F1023" s="288" t="s">
        <v>178</v>
      </c>
      <c r="G1023" s="286"/>
      <c r="H1023" s="289">
        <v>822.88099999999997</v>
      </c>
      <c r="I1023" s="290"/>
      <c r="J1023" s="286"/>
      <c r="K1023" s="286"/>
      <c r="L1023" s="291"/>
      <c r="M1023" s="292"/>
      <c r="N1023" s="293"/>
      <c r="O1023" s="293"/>
      <c r="P1023" s="293"/>
      <c r="Q1023" s="293"/>
      <c r="R1023" s="293"/>
      <c r="S1023" s="293"/>
      <c r="T1023" s="29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95" t="s">
        <v>176</v>
      </c>
      <c r="AU1023" s="295" t="s">
        <v>88</v>
      </c>
      <c r="AV1023" s="14" t="s">
        <v>174</v>
      </c>
      <c r="AW1023" s="14" t="s">
        <v>34</v>
      </c>
      <c r="AX1023" s="14" t="s">
        <v>86</v>
      </c>
      <c r="AY1023" s="295" t="s">
        <v>168</v>
      </c>
    </row>
    <row r="1024" s="2" customFormat="1" ht="16.5" customHeight="1">
      <c r="A1024" s="39"/>
      <c r="B1024" s="40"/>
      <c r="C1024" s="259" t="s">
        <v>1379</v>
      </c>
      <c r="D1024" s="259" t="s">
        <v>170</v>
      </c>
      <c r="E1024" s="260" t="s">
        <v>1380</v>
      </c>
      <c r="F1024" s="261" t="s">
        <v>1381</v>
      </c>
      <c r="G1024" s="262" t="s">
        <v>210</v>
      </c>
      <c r="H1024" s="263">
        <v>60</v>
      </c>
      <c r="I1024" s="264"/>
      <c r="J1024" s="265">
        <f>ROUND(I1024*H1024,2)</f>
        <v>0</v>
      </c>
      <c r="K1024" s="266"/>
      <c r="L1024" s="45"/>
      <c r="M1024" s="329" t="s">
        <v>1</v>
      </c>
      <c r="N1024" s="330" t="s">
        <v>43</v>
      </c>
      <c r="O1024" s="331"/>
      <c r="P1024" s="332">
        <f>O1024*H1024</f>
        <v>0</v>
      </c>
      <c r="Q1024" s="332">
        <v>0.0015200000000000001</v>
      </c>
      <c r="R1024" s="332">
        <f>Q1024*H1024</f>
        <v>0.091200000000000003</v>
      </c>
      <c r="S1024" s="332">
        <v>0</v>
      </c>
      <c r="T1024" s="333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71" t="s">
        <v>267</v>
      </c>
      <c r="AT1024" s="271" t="s">
        <v>170</v>
      </c>
      <c r="AU1024" s="271" t="s">
        <v>88</v>
      </c>
      <c r="AY1024" s="18" t="s">
        <v>168</v>
      </c>
      <c r="BE1024" s="272">
        <f>IF(N1024="základní",J1024,0)</f>
        <v>0</v>
      </c>
      <c r="BF1024" s="272">
        <f>IF(N1024="snížená",J1024,0)</f>
        <v>0</v>
      </c>
      <c r="BG1024" s="272">
        <f>IF(N1024="zákl. přenesená",J1024,0)</f>
        <v>0</v>
      </c>
      <c r="BH1024" s="272">
        <f>IF(N1024="sníž. přenesená",J1024,0)</f>
        <v>0</v>
      </c>
      <c r="BI1024" s="272">
        <f>IF(N1024="nulová",J1024,0)</f>
        <v>0</v>
      </c>
      <c r="BJ1024" s="18" t="s">
        <v>86</v>
      </c>
      <c r="BK1024" s="272">
        <f>ROUND(I1024*H1024,2)</f>
        <v>0</v>
      </c>
      <c r="BL1024" s="18" t="s">
        <v>267</v>
      </c>
      <c r="BM1024" s="271" t="s">
        <v>1382</v>
      </c>
    </row>
    <row r="1025" s="2" customFormat="1" ht="6.96" customHeight="1">
      <c r="A1025" s="39"/>
      <c r="B1025" s="67"/>
      <c r="C1025" s="68"/>
      <c r="D1025" s="68"/>
      <c r="E1025" s="68"/>
      <c r="F1025" s="68"/>
      <c r="G1025" s="68"/>
      <c r="H1025" s="68"/>
      <c r="I1025" s="195"/>
      <c r="J1025" s="68"/>
      <c r="K1025" s="68"/>
      <c r="L1025" s="45"/>
      <c r="M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</row>
  </sheetData>
  <sheetProtection sheet="1" autoFilter="0" formatColumns="0" formatRows="0" objects="1" scenarios="1" spinCount="100000" saltValue="r92EWQFUwTusk5C15bsHh/VowfsooQyWMLes1SRO6uWZyk+EY/PfmUNycGNWaWS9QhyA3BLxVluIvwHICBHQug==" hashValue="wZUtoYSOTxyv3TZvdn7bRDXN8k2wAeEf4cnVvdEx2LS6ca8GUz4YGikFzWVen/OZmalyO2h+DNaFCko4SUljsA==" algorithmName="SHA-512" password="CC35"/>
  <autoFilter ref="C150:K1024"/>
  <mergeCells count="14">
    <mergeCell ref="E7:H7"/>
    <mergeCell ref="E9:H9"/>
    <mergeCell ref="E18:H18"/>
    <mergeCell ref="E27:H27"/>
    <mergeCell ref="E85:H85"/>
    <mergeCell ref="E87:H87"/>
    <mergeCell ref="D125:F125"/>
    <mergeCell ref="D126:F126"/>
    <mergeCell ref="D127:F127"/>
    <mergeCell ref="D128:F128"/>
    <mergeCell ref="D129:F12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88</v>
      </c>
    </row>
    <row r="4" s="1" customFormat="1" ht="24.96" customHeight="1">
      <c r="B4" s="21"/>
      <c r="D4" s="151" t="s">
        <v>108</v>
      </c>
      <c r="I4" s="147"/>
      <c r="L4" s="21"/>
      <c r="M4" s="152" t="s">
        <v>11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17</v>
      </c>
      <c r="I6" s="147"/>
      <c r="L6" s="21"/>
    </row>
    <row r="7" s="1" customFormat="1" ht="23.25" customHeight="1">
      <c r="B7" s="21"/>
      <c r="E7" s="154" t="str">
        <f>'Rekapitulace stavby'!K6</f>
        <v>Stavební úpravy objektu č.p. 10 v Příluce, k.ú. Příluka (okres Svitavy), parc.č. 34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109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1383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1384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1385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19</v>
      </c>
      <c r="E13" s="39"/>
      <c r="F13" s="142" t="s">
        <v>1</v>
      </c>
      <c r="G13" s="39"/>
      <c r="H13" s="39"/>
      <c r="I13" s="157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21</v>
      </c>
      <c r="E14" s="39"/>
      <c r="F14" s="142" t="s">
        <v>22</v>
      </c>
      <c r="G14" s="39"/>
      <c r="H14" s="39"/>
      <c r="I14" s="157" t="s">
        <v>23</v>
      </c>
      <c r="J14" s="158" t="str">
        <f>'Rekapitulace stavby'!AN8</f>
        <v>5. 12. 2020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25</v>
      </c>
      <c r="E16" s="39"/>
      <c r="F16" s="39"/>
      <c r="G16" s="39"/>
      <c r="H16" s="39"/>
      <c r="I16" s="157" t="s">
        <v>26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28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26</v>
      </c>
      <c r="J22" s="142" t="str">
        <f>IF('Rekapitulace stavby'!AN16="","",'Rekapitulace stavby'!AN16)</f>
        <v>01288296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Milan Drahoš</v>
      </c>
      <c r="F23" s="39"/>
      <c r="G23" s="39"/>
      <c r="H23" s="39"/>
      <c r="I23" s="157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35</v>
      </c>
      <c r="E25" s="39"/>
      <c r="F25" s="39"/>
      <c r="G25" s="39"/>
      <c r="H25" s="39"/>
      <c r="I25" s="157" t="s">
        <v>26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1386</v>
      </c>
      <c r="F26" s="39"/>
      <c r="G26" s="39"/>
      <c r="H26" s="39"/>
      <c r="I26" s="157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37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111</v>
      </c>
      <c r="E32" s="39"/>
      <c r="F32" s="39"/>
      <c r="G32" s="39"/>
      <c r="H32" s="39"/>
      <c r="I32" s="155"/>
      <c r="J32" s="166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7" t="s">
        <v>112</v>
      </c>
      <c r="E33" s="39"/>
      <c r="F33" s="39"/>
      <c r="G33" s="39"/>
      <c r="H33" s="39"/>
      <c r="I33" s="155"/>
      <c r="J33" s="166">
        <f>J114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155"/>
      <c r="J34" s="169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4"/>
      <c r="E35" s="164"/>
      <c r="F35" s="164"/>
      <c r="G35" s="164"/>
      <c r="H35" s="164"/>
      <c r="I35" s="165"/>
      <c r="J35" s="164"/>
      <c r="K35" s="164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1" t="s">
        <v>39</v>
      </c>
      <c r="J36" s="170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2" t="s">
        <v>42</v>
      </c>
      <c r="E37" s="153" t="s">
        <v>43</v>
      </c>
      <c r="F37" s="173">
        <f>ROUND((SUM(BE114:BE121) + SUM(BE143:BE346)),  2)</f>
        <v>0</v>
      </c>
      <c r="G37" s="39"/>
      <c r="H37" s="39"/>
      <c r="I37" s="174">
        <v>0.20999999999999999</v>
      </c>
      <c r="J37" s="173">
        <f>ROUND(((SUM(BE114:BE121) + SUM(BE143:BE346))*I37),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44</v>
      </c>
      <c r="F38" s="173">
        <f>ROUND((SUM(BF114:BF121) + SUM(BF143:BF346)),  2)</f>
        <v>0</v>
      </c>
      <c r="G38" s="39"/>
      <c r="H38" s="39"/>
      <c r="I38" s="174">
        <v>0.14999999999999999</v>
      </c>
      <c r="J38" s="173">
        <f>ROUND(((SUM(BF114:BF121) + SUM(BF143:BF346))*I38),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3">
        <f>ROUND((SUM(BG114:BG121) + SUM(BG143:BG346)),  2)</f>
        <v>0</v>
      </c>
      <c r="G39" s="39"/>
      <c r="H39" s="39"/>
      <c r="I39" s="174">
        <v>0.20999999999999999</v>
      </c>
      <c r="J39" s="173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46</v>
      </c>
      <c r="F40" s="173">
        <f>ROUND((SUM(BH114:BH121) + SUM(BH143:BH346)),  2)</f>
        <v>0</v>
      </c>
      <c r="G40" s="39"/>
      <c r="H40" s="39"/>
      <c r="I40" s="174">
        <v>0.14999999999999999</v>
      </c>
      <c r="J40" s="173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47</v>
      </c>
      <c r="F41" s="173">
        <f>ROUND((SUM(BI114:BI121) + SUM(BI143:BI346)),  2)</f>
        <v>0</v>
      </c>
      <c r="G41" s="39"/>
      <c r="H41" s="39"/>
      <c r="I41" s="174">
        <v>0</v>
      </c>
      <c r="J41" s="173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5"/>
      <c r="D43" s="176" t="s">
        <v>48</v>
      </c>
      <c r="E43" s="177"/>
      <c r="F43" s="177"/>
      <c r="G43" s="178" t="s">
        <v>49</v>
      </c>
      <c r="H43" s="179" t="s">
        <v>50</v>
      </c>
      <c r="I43" s="180"/>
      <c r="J43" s="181">
        <f>SUM(J34:J41)</f>
        <v>0</v>
      </c>
      <c r="K43" s="182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5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3" t="s">
        <v>51</v>
      </c>
      <c r="E50" s="184"/>
      <c r="F50" s="184"/>
      <c r="G50" s="183" t="s">
        <v>52</v>
      </c>
      <c r="H50" s="184"/>
      <c r="I50" s="185"/>
      <c r="J50" s="184"/>
      <c r="K50" s="18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9"/>
      <c r="J61" s="190" t="s">
        <v>54</v>
      </c>
      <c r="K61" s="18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55</v>
      </c>
      <c r="E65" s="191"/>
      <c r="F65" s="191"/>
      <c r="G65" s="183" t="s">
        <v>56</v>
      </c>
      <c r="H65" s="191"/>
      <c r="I65" s="192"/>
      <c r="J65" s="191"/>
      <c r="K65" s="19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9"/>
      <c r="J76" s="190" t="s">
        <v>54</v>
      </c>
      <c r="K76" s="18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99" t="str">
        <f>E7</f>
        <v>Stavební úpravy objektu č.p. 10 v Příluce, k.ú. Příluka (okres Svitavy), parc.č. 34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9" t="s">
        <v>1383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1384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D1.2.1 - Zdravotně technické instalace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Příluka</v>
      </c>
      <c r="G91" s="41"/>
      <c r="H91" s="41"/>
      <c r="I91" s="157" t="s">
        <v>23</v>
      </c>
      <c r="J91" s="80" t="str">
        <f>IF(J14="","",J14)</f>
        <v>5. 12. 2020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157" t="s">
        <v>31</v>
      </c>
      <c r="J93" s="37" t="str">
        <f>E23</f>
        <v>Ing. Milan Drahoš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35</v>
      </c>
      <c r="J94" s="37" t="str">
        <f>E26</f>
        <v>Ing. JIndřich Horyna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0" t="s">
        <v>114</v>
      </c>
      <c r="D96" s="201"/>
      <c r="E96" s="201"/>
      <c r="F96" s="201"/>
      <c r="G96" s="201"/>
      <c r="H96" s="201"/>
      <c r="I96" s="202"/>
      <c r="J96" s="203" t="s">
        <v>115</v>
      </c>
      <c r="K96" s="20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4" t="s">
        <v>116</v>
      </c>
      <c r="D98" s="41"/>
      <c r="E98" s="41"/>
      <c r="F98" s="41"/>
      <c r="G98" s="41"/>
      <c r="H98" s="41"/>
      <c r="I98" s="155"/>
      <c r="J98" s="111">
        <f>J143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205"/>
      <c r="C99" s="206"/>
      <c r="D99" s="207" t="s">
        <v>118</v>
      </c>
      <c r="E99" s="208"/>
      <c r="F99" s="208"/>
      <c r="G99" s="208"/>
      <c r="H99" s="208"/>
      <c r="I99" s="209"/>
      <c r="J99" s="210">
        <f>J144</f>
        <v>0</v>
      </c>
      <c r="K99" s="206"/>
      <c r="L99" s="21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2"/>
      <c r="C100" s="134"/>
      <c r="D100" s="213" t="s">
        <v>119</v>
      </c>
      <c r="E100" s="214"/>
      <c r="F100" s="214"/>
      <c r="G100" s="214"/>
      <c r="H100" s="214"/>
      <c r="I100" s="215"/>
      <c r="J100" s="216">
        <f>J145</f>
        <v>0</v>
      </c>
      <c r="K100" s="134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2"/>
      <c r="C101" s="134"/>
      <c r="D101" s="213" t="s">
        <v>122</v>
      </c>
      <c r="E101" s="214"/>
      <c r="F101" s="214"/>
      <c r="G101" s="214"/>
      <c r="H101" s="214"/>
      <c r="I101" s="215"/>
      <c r="J101" s="216">
        <f>J195</f>
        <v>0</v>
      </c>
      <c r="K101" s="134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2"/>
      <c r="C102" s="134"/>
      <c r="D102" s="213" t="s">
        <v>1387</v>
      </c>
      <c r="E102" s="214"/>
      <c r="F102" s="214"/>
      <c r="G102" s="214"/>
      <c r="H102" s="214"/>
      <c r="I102" s="215"/>
      <c r="J102" s="216">
        <f>J210</f>
        <v>0</v>
      </c>
      <c r="K102" s="134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2"/>
      <c r="C103" s="134"/>
      <c r="D103" s="213" t="s">
        <v>123</v>
      </c>
      <c r="E103" s="214"/>
      <c r="F103" s="214"/>
      <c r="G103" s="214"/>
      <c r="H103" s="214"/>
      <c r="I103" s="215"/>
      <c r="J103" s="216">
        <f>J213</f>
        <v>0</v>
      </c>
      <c r="K103" s="134"/>
      <c r="L103" s="2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2"/>
      <c r="C104" s="134"/>
      <c r="D104" s="213" t="s">
        <v>1388</v>
      </c>
      <c r="E104" s="214"/>
      <c r="F104" s="214"/>
      <c r="G104" s="214"/>
      <c r="H104" s="214"/>
      <c r="I104" s="215"/>
      <c r="J104" s="216">
        <f>J217</f>
        <v>0</v>
      </c>
      <c r="K104" s="134"/>
      <c r="L104" s="2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4"/>
      <c r="D105" s="213" t="s">
        <v>124</v>
      </c>
      <c r="E105" s="214"/>
      <c r="F105" s="214"/>
      <c r="G105" s="214"/>
      <c r="H105" s="214"/>
      <c r="I105" s="215"/>
      <c r="J105" s="216">
        <f>J235</f>
        <v>0</v>
      </c>
      <c r="K105" s="134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4"/>
      <c r="D106" s="213" t="s">
        <v>125</v>
      </c>
      <c r="E106" s="214"/>
      <c r="F106" s="214"/>
      <c r="G106" s="214"/>
      <c r="H106" s="214"/>
      <c r="I106" s="215"/>
      <c r="J106" s="216">
        <f>J246</f>
        <v>0</v>
      </c>
      <c r="K106" s="134"/>
      <c r="L106" s="21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4"/>
      <c r="D107" s="213" t="s">
        <v>126</v>
      </c>
      <c r="E107" s="214"/>
      <c r="F107" s="214"/>
      <c r="G107" s="214"/>
      <c r="H107" s="214"/>
      <c r="I107" s="215"/>
      <c r="J107" s="216">
        <f>J254</f>
        <v>0</v>
      </c>
      <c r="K107" s="134"/>
      <c r="L107" s="21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5"/>
      <c r="C108" s="206"/>
      <c r="D108" s="207" t="s">
        <v>127</v>
      </c>
      <c r="E108" s="208"/>
      <c r="F108" s="208"/>
      <c r="G108" s="208"/>
      <c r="H108" s="208"/>
      <c r="I108" s="209"/>
      <c r="J108" s="210">
        <f>J256</f>
        <v>0</v>
      </c>
      <c r="K108" s="206"/>
      <c r="L108" s="21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2"/>
      <c r="C109" s="134"/>
      <c r="D109" s="213" t="s">
        <v>1389</v>
      </c>
      <c r="E109" s="214"/>
      <c r="F109" s="214"/>
      <c r="G109" s="214"/>
      <c r="H109" s="214"/>
      <c r="I109" s="215"/>
      <c r="J109" s="216">
        <f>J257</f>
        <v>0</v>
      </c>
      <c r="K109" s="134"/>
      <c r="L109" s="21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2"/>
      <c r="C110" s="134"/>
      <c r="D110" s="213" t="s">
        <v>1390</v>
      </c>
      <c r="E110" s="214"/>
      <c r="F110" s="214"/>
      <c r="G110" s="214"/>
      <c r="H110" s="214"/>
      <c r="I110" s="215"/>
      <c r="J110" s="216">
        <f>J293</f>
        <v>0</v>
      </c>
      <c r="K110" s="134"/>
      <c r="L110" s="21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2"/>
      <c r="C111" s="134"/>
      <c r="D111" s="213" t="s">
        <v>1391</v>
      </c>
      <c r="E111" s="214"/>
      <c r="F111" s="214"/>
      <c r="G111" s="214"/>
      <c r="H111" s="214"/>
      <c r="I111" s="215"/>
      <c r="J111" s="216">
        <f>J326</f>
        <v>0</v>
      </c>
      <c r="K111" s="134"/>
      <c r="L111" s="21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204" t="s">
        <v>143</v>
      </c>
      <c r="D114" s="41"/>
      <c r="E114" s="41"/>
      <c r="F114" s="41"/>
      <c r="G114" s="41"/>
      <c r="H114" s="41"/>
      <c r="I114" s="155"/>
      <c r="J114" s="218">
        <f>ROUND(J115 + J116 + J117 + J118 + J119 + J120,2)</f>
        <v>0</v>
      </c>
      <c r="K114" s="41"/>
      <c r="L114" s="64"/>
      <c r="N114" s="219" t="s">
        <v>42</v>
      </c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8" customHeight="1">
      <c r="A115" s="39"/>
      <c r="B115" s="40"/>
      <c r="C115" s="41"/>
      <c r="D115" s="220" t="s">
        <v>144</v>
      </c>
      <c r="E115" s="221"/>
      <c r="F115" s="221"/>
      <c r="G115" s="41"/>
      <c r="H115" s="41"/>
      <c r="I115" s="155"/>
      <c r="J115" s="222">
        <v>0</v>
      </c>
      <c r="K115" s="41"/>
      <c r="L115" s="223"/>
      <c r="M115" s="224"/>
      <c r="N115" s="225" t="s">
        <v>43</v>
      </c>
      <c r="O115" s="224"/>
      <c r="P115" s="224"/>
      <c r="Q115" s="224"/>
      <c r="R115" s="224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6" t="s">
        <v>145</v>
      </c>
      <c r="AZ115" s="224"/>
      <c r="BA115" s="224"/>
      <c r="BB115" s="224"/>
      <c r="BC115" s="224"/>
      <c r="BD115" s="224"/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26" t="s">
        <v>86</v>
      </c>
      <c r="BK115" s="224"/>
      <c r="BL115" s="224"/>
      <c r="BM115" s="224"/>
    </row>
    <row r="116" s="2" customFormat="1" ht="18" customHeight="1">
      <c r="A116" s="39"/>
      <c r="B116" s="40"/>
      <c r="C116" s="41"/>
      <c r="D116" s="220" t="s">
        <v>146</v>
      </c>
      <c r="E116" s="221"/>
      <c r="F116" s="221"/>
      <c r="G116" s="41"/>
      <c r="H116" s="41"/>
      <c r="I116" s="155"/>
      <c r="J116" s="222">
        <v>0</v>
      </c>
      <c r="K116" s="41"/>
      <c r="L116" s="223"/>
      <c r="M116" s="224"/>
      <c r="N116" s="225" t="s">
        <v>43</v>
      </c>
      <c r="O116" s="224"/>
      <c r="P116" s="224"/>
      <c r="Q116" s="224"/>
      <c r="R116" s="224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6" t="s">
        <v>145</v>
      </c>
      <c r="AZ116" s="224"/>
      <c r="BA116" s="224"/>
      <c r="BB116" s="224"/>
      <c r="BC116" s="224"/>
      <c r="BD116" s="224"/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26" t="s">
        <v>86</v>
      </c>
      <c r="BK116" s="224"/>
      <c r="BL116" s="224"/>
      <c r="BM116" s="224"/>
    </row>
    <row r="117" s="2" customFormat="1" ht="18" customHeight="1">
      <c r="A117" s="39"/>
      <c r="B117" s="40"/>
      <c r="C117" s="41"/>
      <c r="D117" s="220" t="s">
        <v>147</v>
      </c>
      <c r="E117" s="221"/>
      <c r="F117" s="221"/>
      <c r="G117" s="41"/>
      <c r="H117" s="41"/>
      <c r="I117" s="155"/>
      <c r="J117" s="222">
        <v>0</v>
      </c>
      <c r="K117" s="41"/>
      <c r="L117" s="223"/>
      <c r="M117" s="224"/>
      <c r="N117" s="225" t="s">
        <v>43</v>
      </c>
      <c r="O117" s="224"/>
      <c r="P117" s="224"/>
      <c r="Q117" s="224"/>
      <c r="R117" s="224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6" t="s">
        <v>145</v>
      </c>
      <c r="AZ117" s="224"/>
      <c r="BA117" s="224"/>
      <c r="BB117" s="224"/>
      <c r="BC117" s="224"/>
      <c r="BD117" s="224"/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26" t="s">
        <v>86</v>
      </c>
      <c r="BK117" s="224"/>
      <c r="BL117" s="224"/>
      <c r="BM117" s="224"/>
    </row>
    <row r="118" s="2" customFormat="1" ht="18" customHeight="1">
      <c r="A118" s="39"/>
      <c r="B118" s="40"/>
      <c r="C118" s="41"/>
      <c r="D118" s="220" t="s">
        <v>148</v>
      </c>
      <c r="E118" s="221"/>
      <c r="F118" s="221"/>
      <c r="G118" s="41"/>
      <c r="H118" s="41"/>
      <c r="I118" s="155"/>
      <c r="J118" s="222">
        <v>0</v>
      </c>
      <c r="K118" s="41"/>
      <c r="L118" s="223"/>
      <c r="M118" s="224"/>
      <c r="N118" s="225" t="s">
        <v>43</v>
      </c>
      <c r="O118" s="224"/>
      <c r="P118" s="224"/>
      <c r="Q118" s="224"/>
      <c r="R118" s="224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6" t="s">
        <v>145</v>
      </c>
      <c r="AZ118" s="224"/>
      <c r="BA118" s="224"/>
      <c r="BB118" s="224"/>
      <c r="BC118" s="224"/>
      <c r="BD118" s="224"/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26" t="s">
        <v>86</v>
      </c>
      <c r="BK118" s="224"/>
      <c r="BL118" s="224"/>
      <c r="BM118" s="224"/>
    </row>
    <row r="119" s="2" customFormat="1" ht="18" customHeight="1">
      <c r="A119" s="39"/>
      <c r="B119" s="40"/>
      <c r="C119" s="41"/>
      <c r="D119" s="220" t="s">
        <v>149</v>
      </c>
      <c r="E119" s="221"/>
      <c r="F119" s="221"/>
      <c r="G119" s="41"/>
      <c r="H119" s="41"/>
      <c r="I119" s="155"/>
      <c r="J119" s="222">
        <v>0</v>
      </c>
      <c r="K119" s="41"/>
      <c r="L119" s="223"/>
      <c r="M119" s="224"/>
      <c r="N119" s="225" t="s">
        <v>43</v>
      </c>
      <c r="O119" s="224"/>
      <c r="P119" s="224"/>
      <c r="Q119" s="224"/>
      <c r="R119" s="224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6" t="s">
        <v>145</v>
      </c>
      <c r="AZ119" s="224"/>
      <c r="BA119" s="224"/>
      <c r="BB119" s="224"/>
      <c r="BC119" s="224"/>
      <c r="BD119" s="224"/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26" t="s">
        <v>86</v>
      </c>
      <c r="BK119" s="224"/>
      <c r="BL119" s="224"/>
      <c r="BM119" s="224"/>
    </row>
    <row r="120" s="2" customFormat="1" ht="18" customHeight="1">
      <c r="A120" s="39"/>
      <c r="B120" s="40"/>
      <c r="C120" s="41"/>
      <c r="D120" s="221" t="s">
        <v>150</v>
      </c>
      <c r="E120" s="41"/>
      <c r="F120" s="41"/>
      <c r="G120" s="41"/>
      <c r="H120" s="41"/>
      <c r="I120" s="155"/>
      <c r="J120" s="222">
        <f>ROUND(J32*T120,2)</f>
        <v>0</v>
      </c>
      <c r="K120" s="41"/>
      <c r="L120" s="223"/>
      <c r="M120" s="224"/>
      <c r="N120" s="225" t="s">
        <v>43</v>
      </c>
      <c r="O120" s="224"/>
      <c r="P120" s="224"/>
      <c r="Q120" s="224"/>
      <c r="R120" s="224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6" t="s">
        <v>151</v>
      </c>
      <c r="AZ120" s="224"/>
      <c r="BA120" s="224"/>
      <c r="BB120" s="224"/>
      <c r="BC120" s="224"/>
      <c r="BD120" s="224"/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26" t="s">
        <v>86</v>
      </c>
      <c r="BK120" s="224"/>
      <c r="BL120" s="224"/>
      <c r="BM120" s="224"/>
    </row>
    <row r="121" s="2" customForma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9.28" customHeight="1">
      <c r="A122" s="39"/>
      <c r="B122" s="40"/>
      <c r="C122" s="228" t="s">
        <v>152</v>
      </c>
      <c r="D122" s="201"/>
      <c r="E122" s="201"/>
      <c r="F122" s="201"/>
      <c r="G122" s="201"/>
      <c r="H122" s="201"/>
      <c r="I122" s="202"/>
      <c r="J122" s="229">
        <f>ROUND(J98+J114,2)</f>
        <v>0</v>
      </c>
      <c r="K122" s="20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195"/>
      <c r="J123" s="68"/>
      <c r="K123" s="68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7" s="2" customFormat="1" ht="6.96" customHeight="1">
      <c r="A127" s="39"/>
      <c r="B127" s="69"/>
      <c r="C127" s="70"/>
      <c r="D127" s="70"/>
      <c r="E127" s="70"/>
      <c r="F127" s="70"/>
      <c r="G127" s="70"/>
      <c r="H127" s="70"/>
      <c r="I127" s="198"/>
      <c r="J127" s="70"/>
      <c r="K127" s="70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96" customHeight="1">
      <c r="A128" s="39"/>
      <c r="B128" s="40"/>
      <c r="C128" s="24" t="s">
        <v>153</v>
      </c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17</v>
      </c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3.25" customHeight="1">
      <c r="A131" s="39"/>
      <c r="B131" s="40"/>
      <c r="C131" s="41"/>
      <c r="D131" s="41"/>
      <c r="E131" s="199" t="str">
        <f>E7</f>
        <v>Stavební úpravy objektu č.p. 10 v Příluce, k.ú. Příluka (okres Svitavy), parc.č. 34</v>
      </c>
      <c r="F131" s="33"/>
      <c r="G131" s="33"/>
      <c r="H131" s="33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" customFormat="1" ht="12" customHeight="1">
      <c r="B132" s="22"/>
      <c r="C132" s="33" t="s">
        <v>109</v>
      </c>
      <c r="D132" s="23"/>
      <c r="E132" s="23"/>
      <c r="F132" s="23"/>
      <c r="G132" s="23"/>
      <c r="H132" s="23"/>
      <c r="I132" s="147"/>
      <c r="J132" s="23"/>
      <c r="K132" s="23"/>
      <c r="L132" s="21"/>
    </row>
    <row r="133" s="2" customFormat="1" ht="16.5" customHeight="1">
      <c r="A133" s="39"/>
      <c r="B133" s="40"/>
      <c r="C133" s="41"/>
      <c r="D133" s="41"/>
      <c r="E133" s="199" t="s">
        <v>1383</v>
      </c>
      <c r="F133" s="41"/>
      <c r="G133" s="41"/>
      <c r="H133" s="41"/>
      <c r="I133" s="155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1384</v>
      </c>
      <c r="D134" s="41"/>
      <c r="E134" s="41"/>
      <c r="F134" s="41"/>
      <c r="G134" s="41"/>
      <c r="H134" s="41"/>
      <c r="I134" s="155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E11</f>
        <v>D1.2.1 - Zdravotně technické instalace</v>
      </c>
      <c r="F135" s="41"/>
      <c r="G135" s="41"/>
      <c r="H135" s="41"/>
      <c r="I135" s="155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155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21</v>
      </c>
      <c r="D137" s="41"/>
      <c r="E137" s="41"/>
      <c r="F137" s="28" t="str">
        <f>F14</f>
        <v>Příluka</v>
      </c>
      <c r="G137" s="41"/>
      <c r="H137" s="41"/>
      <c r="I137" s="157" t="s">
        <v>23</v>
      </c>
      <c r="J137" s="80" t="str">
        <f>IF(J14="","",J14)</f>
        <v>5. 12. 2020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155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25</v>
      </c>
      <c r="D139" s="41"/>
      <c r="E139" s="41"/>
      <c r="F139" s="28" t="str">
        <f>E17</f>
        <v xml:space="preserve"> </v>
      </c>
      <c r="G139" s="41"/>
      <c r="H139" s="41"/>
      <c r="I139" s="157" t="s">
        <v>31</v>
      </c>
      <c r="J139" s="37" t="str">
        <f>E23</f>
        <v>Ing. Milan Drahoš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29</v>
      </c>
      <c r="D140" s="41"/>
      <c r="E140" s="41"/>
      <c r="F140" s="28" t="str">
        <f>IF(E20="","",E20)</f>
        <v>Vyplň údaj</v>
      </c>
      <c r="G140" s="41"/>
      <c r="H140" s="41"/>
      <c r="I140" s="157" t="s">
        <v>35</v>
      </c>
      <c r="J140" s="37" t="str">
        <f>E26</f>
        <v>Ing. JIndřich Horyna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155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30"/>
      <c r="B142" s="231"/>
      <c r="C142" s="232" t="s">
        <v>154</v>
      </c>
      <c r="D142" s="233" t="s">
        <v>63</v>
      </c>
      <c r="E142" s="233" t="s">
        <v>59</v>
      </c>
      <c r="F142" s="233" t="s">
        <v>60</v>
      </c>
      <c r="G142" s="233" t="s">
        <v>155</v>
      </c>
      <c r="H142" s="233" t="s">
        <v>156</v>
      </c>
      <c r="I142" s="234" t="s">
        <v>157</v>
      </c>
      <c r="J142" s="235" t="s">
        <v>115</v>
      </c>
      <c r="K142" s="236" t="s">
        <v>158</v>
      </c>
      <c r="L142" s="237"/>
      <c r="M142" s="101" t="s">
        <v>1</v>
      </c>
      <c r="N142" s="102" t="s">
        <v>42</v>
      </c>
      <c r="O142" s="102" t="s">
        <v>159</v>
      </c>
      <c r="P142" s="102" t="s">
        <v>160</v>
      </c>
      <c r="Q142" s="102" t="s">
        <v>161</v>
      </c>
      <c r="R142" s="102" t="s">
        <v>162</v>
      </c>
      <c r="S142" s="102" t="s">
        <v>163</v>
      </c>
      <c r="T142" s="103" t="s">
        <v>164</v>
      </c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</row>
    <row r="143" s="2" customFormat="1" ht="22.8" customHeight="1">
      <c r="A143" s="39"/>
      <c r="B143" s="40"/>
      <c r="C143" s="108" t="s">
        <v>165</v>
      </c>
      <c r="D143" s="41"/>
      <c r="E143" s="41"/>
      <c r="F143" s="41"/>
      <c r="G143" s="41"/>
      <c r="H143" s="41"/>
      <c r="I143" s="155"/>
      <c r="J143" s="238">
        <f>BK143</f>
        <v>0</v>
      </c>
      <c r="K143" s="41"/>
      <c r="L143" s="45"/>
      <c r="M143" s="104"/>
      <c r="N143" s="239"/>
      <c r="O143" s="105"/>
      <c r="P143" s="240">
        <f>P144+P256</f>
        <v>0</v>
      </c>
      <c r="Q143" s="105"/>
      <c r="R143" s="240">
        <f>R144+R256</f>
        <v>42.654498120000007</v>
      </c>
      <c r="S143" s="105"/>
      <c r="T143" s="241">
        <f>T144+T256</f>
        <v>17.189599999999999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77</v>
      </c>
      <c r="AU143" s="18" t="s">
        <v>117</v>
      </c>
      <c r="BK143" s="242">
        <f>BK144+BK256</f>
        <v>0</v>
      </c>
    </row>
    <row r="144" s="12" customFormat="1" ht="25.92" customHeight="1">
      <c r="A144" s="12"/>
      <c r="B144" s="243"/>
      <c r="C144" s="244"/>
      <c r="D144" s="245" t="s">
        <v>77</v>
      </c>
      <c r="E144" s="246" t="s">
        <v>166</v>
      </c>
      <c r="F144" s="246" t="s">
        <v>167</v>
      </c>
      <c r="G144" s="244"/>
      <c r="H144" s="244"/>
      <c r="I144" s="247"/>
      <c r="J144" s="248">
        <f>BK144</f>
        <v>0</v>
      </c>
      <c r="K144" s="244"/>
      <c r="L144" s="249"/>
      <c r="M144" s="250"/>
      <c r="N144" s="251"/>
      <c r="O144" s="251"/>
      <c r="P144" s="252">
        <f>P145+P195+P210+P213+P217+P235+P246+P254</f>
        <v>0</v>
      </c>
      <c r="Q144" s="251"/>
      <c r="R144" s="252">
        <f>R145+R195+R210+R213+R217+R235+R246+R254</f>
        <v>41.736468120000005</v>
      </c>
      <c r="S144" s="251"/>
      <c r="T144" s="253">
        <f>T145+T195+T210+T213+T217+T235+T246+T254</f>
        <v>17.189599999999999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54" t="s">
        <v>86</v>
      </c>
      <c r="AT144" s="255" t="s">
        <v>77</v>
      </c>
      <c r="AU144" s="255" t="s">
        <v>78</v>
      </c>
      <c r="AY144" s="254" t="s">
        <v>168</v>
      </c>
      <c r="BK144" s="256">
        <f>BK145+BK195+BK210+BK213+BK217+BK235+BK246+BK254</f>
        <v>0</v>
      </c>
    </row>
    <row r="145" s="12" customFormat="1" ht="22.8" customHeight="1">
      <c r="A145" s="12"/>
      <c r="B145" s="243"/>
      <c r="C145" s="244"/>
      <c r="D145" s="245" t="s">
        <v>77</v>
      </c>
      <c r="E145" s="257" t="s">
        <v>86</v>
      </c>
      <c r="F145" s="257" t="s">
        <v>169</v>
      </c>
      <c r="G145" s="244"/>
      <c r="H145" s="244"/>
      <c r="I145" s="247"/>
      <c r="J145" s="258">
        <f>BK145</f>
        <v>0</v>
      </c>
      <c r="K145" s="244"/>
      <c r="L145" s="249"/>
      <c r="M145" s="250"/>
      <c r="N145" s="251"/>
      <c r="O145" s="251"/>
      <c r="P145" s="252">
        <f>SUM(P146:P194)</f>
        <v>0</v>
      </c>
      <c r="Q145" s="251"/>
      <c r="R145" s="252">
        <f>SUM(R146:R194)</f>
        <v>14.461679999999999</v>
      </c>
      <c r="S145" s="251"/>
      <c r="T145" s="253">
        <f>SUM(T146:T194)</f>
        <v>11.880000000000001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54" t="s">
        <v>86</v>
      </c>
      <c r="AT145" s="255" t="s">
        <v>77</v>
      </c>
      <c r="AU145" s="255" t="s">
        <v>86</v>
      </c>
      <c r="AY145" s="254" t="s">
        <v>168</v>
      </c>
      <c r="BK145" s="256">
        <f>SUM(BK146:BK194)</f>
        <v>0</v>
      </c>
    </row>
    <row r="146" s="2" customFormat="1" ht="21.75" customHeight="1">
      <c r="A146" s="39"/>
      <c r="B146" s="40"/>
      <c r="C146" s="259" t="s">
        <v>86</v>
      </c>
      <c r="D146" s="259" t="s">
        <v>170</v>
      </c>
      <c r="E146" s="260" t="s">
        <v>1392</v>
      </c>
      <c r="F146" s="261" t="s">
        <v>1393</v>
      </c>
      <c r="G146" s="262" t="s">
        <v>210</v>
      </c>
      <c r="H146" s="263">
        <v>54</v>
      </c>
      <c r="I146" s="264"/>
      <c r="J146" s="265">
        <f>ROUND(I146*H146,2)</f>
        <v>0</v>
      </c>
      <c r="K146" s="266"/>
      <c r="L146" s="45"/>
      <c r="M146" s="267" t="s">
        <v>1</v>
      </c>
      <c r="N146" s="268" t="s">
        <v>43</v>
      </c>
      <c r="O146" s="92"/>
      <c r="P146" s="269">
        <f>O146*H146</f>
        <v>0</v>
      </c>
      <c r="Q146" s="269">
        <v>0</v>
      </c>
      <c r="R146" s="269">
        <f>Q146*H146</f>
        <v>0</v>
      </c>
      <c r="S146" s="269">
        <v>0.22</v>
      </c>
      <c r="T146" s="270">
        <f>S146*H146</f>
        <v>11.880000000000001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1" t="s">
        <v>174</v>
      </c>
      <c r="AT146" s="271" t="s">
        <v>170</v>
      </c>
      <c r="AU146" s="271" t="s">
        <v>88</v>
      </c>
      <c r="AY146" s="18" t="s">
        <v>168</v>
      </c>
      <c r="BE146" s="272">
        <f>IF(N146="základní",J146,0)</f>
        <v>0</v>
      </c>
      <c r="BF146" s="272">
        <f>IF(N146="snížená",J146,0)</f>
        <v>0</v>
      </c>
      <c r="BG146" s="272">
        <f>IF(N146="zákl. přenesená",J146,0)</f>
        <v>0</v>
      </c>
      <c r="BH146" s="272">
        <f>IF(N146="sníž. přenesená",J146,0)</f>
        <v>0</v>
      </c>
      <c r="BI146" s="272">
        <f>IF(N146="nulová",J146,0)</f>
        <v>0</v>
      </c>
      <c r="BJ146" s="18" t="s">
        <v>86</v>
      </c>
      <c r="BK146" s="272">
        <f>ROUND(I146*H146,2)</f>
        <v>0</v>
      </c>
      <c r="BL146" s="18" t="s">
        <v>174</v>
      </c>
      <c r="BM146" s="271" t="s">
        <v>1394</v>
      </c>
    </row>
    <row r="147" s="13" customFormat="1">
      <c r="A147" s="13"/>
      <c r="B147" s="273"/>
      <c r="C147" s="274"/>
      <c r="D147" s="275" t="s">
        <v>176</v>
      </c>
      <c r="E147" s="276" t="s">
        <v>1</v>
      </c>
      <c r="F147" s="277" t="s">
        <v>1395</v>
      </c>
      <c r="G147" s="274"/>
      <c r="H147" s="278">
        <v>54</v>
      </c>
      <c r="I147" s="279"/>
      <c r="J147" s="274"/>
      <c r="K147" s="274"/>
      <c r="L147" s="280"/>
      <c r="M147" s="281"/>
      <c r="N147" s="282"/>
      <c r="O147" s="282"/>
      <c r="P147" s="282"/>
      <c r="Q147" s="282"/>
      <c r="R147" s="282"/>
      <c r="S147" s="282"/>
      <c r="T147" s="28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84" t="s">
        <v>176</v>
      </c>
      <c r="AU147" s="284" t="s">
        <v>88</v>
      </c>
      <c r="AV147" s="13" t="s">
        <v>88</v>
      </c>
      <c r="AW147" s="13" t="s">
        <v>34</v>
      </c>
      <c r="AX147" s="13" t="s">
        <v>78</v>
      </c>
      <c r="AY147" s="284" t="s">
        <v>168</v>
      </c>
    </row>
    <row r="148" s="14" customFormat="1">
      <c r="A148" s="14"/>
      <c r="B148" s="285"/>
      <c r="C148" s="286"/>
      <c r="D148" s="275" t="s">
        <v>176</v>
      </c>
      <c r="E148" s="287" t="s">
        <v>1</v>
      </c>
      <c r="F148" s="288" t="s">
        <v>178</v>
      </c>
      <c r="G148" s="286"/>
      <c r="H148" s="289">
        <v>54</v>
      </c>
      <c r="I148" s="290"/>
      <c r="J148" s="286"/>
      <c r="K148" s="286"/>
      <c r="L148" s="291"/>
      <c r="M148" s="292"/>
      <c r="N148" s="293"/>
      <c r="O148" s="293"/>
      <c r="P148" s="293"/>
      <c r="Q148" s="293"/>
      <c r="R148" s="293"/>
      <c r="S148" s="293"/>
      <c r="T148" s="29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5" t="s">
        <v>176</v>
      </c>
      <c r="AU148" s="295" t="s">
        <v>88</v>
      </c>
      <c r="AV148" s="14" t="s">
        <v>174</v>
      </c>
      <c r="AW148" s="14" t="s">
        <v>34</v>
      </c>
      <c r="AX148" s="14" t="s">
        <v>86</v>
      </c>
      <c r="AY148" s="295" t="s">
        <v>168</v>
      </c>
    </row>
    <row r="149" s="2" customFormat="1" ht="21.75" customHeight="1">
      <c r="A149" s="39"/>
      <c r="B149" s="40"/>
      <c r="C149" s="259" t="s">
        <v>88</v>
      </c>
      <c r="D149" s="259" t="s">
        <v>170</v>
      </c>
      <c r="E149" s="260" t="s">
        <v>1396</v>
      </c>
      <c r="F149" s="261" t="s">
        <v>1397</v>
      </c>
      <c r="G149" s="262" t="s">
        <v>173</v>
      </c>
      <c r="H149" s="263">
        <v>75.599999999999994</v>
      </c>
      <c r="I149" s="264"/>
      <c r="J149" s="265">
        <f>ROUND(I149*H149,2)</f>
        <v>0</v>
      </c>
      <c r="K149" s="266"/>
      <c r="L149" s="45"/>
      <c r="M149" s="267" t="s">
        <v>1</v>
      </c>
      <c r="N149" s="268" t="s">
        <v>43</v>
      </c>
      <c r="O149" s="92"/>
      <c r="P149" s="269">
        <f>O149*H149</f>
        <v>0</v>
      </c>
      <c r="Q149" s="269">
        <v>0</v>
      </c>
      <c r="R149" s="269">
        <f>Q149*H149</f>
        <v>0</v>
      </c>
      <c r="S149" s="269">
        <v>0</v>
      </c>
      <c r="T149" s="27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1" t="s">
        <v>174</v>
      </c>
      <c r="AT149" s="271" t="s">
        <v>170</v>
      </c>
      <c r="AU149" s="271" t="s">
        <v>88</v>
      </c>
      <c r="AY149" s="18" t="s">
        <v>168</v>
      </c>
      <c r="BE149" s="272">
        <f>IF(N149="základní",J149,0)</f>
        <v>0</v>
      </c>
      <c r="BF149" s="272">
        <f>IF(N149="snížená",J149,0)</f>
        <v>0</v>
      </c>
      <c r="BG149" s="272">
        <f>IF(N149="zákl. přenesená",J149,0)</f>
        <v>0</v>
      </c>
      <c r="BH149" s="272">
        <f>IF(N149="sníž. přenesená",J149,0)</f>
        <v>0</v>
      </c>
      <c r="BI149" s="272">
        <f>IF(N149="nulová",J149,0)</f>
        <v>0</v>
      </c>
      <c r="BJ149" s="18" t="s">
        <v>86</v>
      </c>
      <c r="BK149" s="272">
        <f>ROUND(I149*H149,2)</f>
        <v>0</v>
      </c>
      <c r="BL149" s="18" t="s">
        <v>174</v>
      </c>
      <c r="BM149" s="271" t="s">
        <v>1398</v>
      </c>
    </row>
    <row r="150" s="15" customFormat="1">
      <c r="A150" s="15"/>
      <c r="B150" s="296"/>
      <c r="C150" s="297"/>
      <c r="D150" s="275" t="s">
        <v>176</v>
      </c>
      <c r="E150" s="298" t="s">
        <v>1</v>
      </c>
      <c r="F150" s="299" t="s">
        <v>1399</v>
      </c>
      <c r="G150" s="297"/>
      <c r="H150" s="298" t="s">
        <v>1</v>
      </c>
      <c r="I150" s="300"/>
      <c r="J150" s="297"/>
      <c r="K150" s="297"/>
      <c r="L150" s="301"/>
      <c r="M150" s="302"/>
      <c r="N150" s="303"/>
      <c r="O150" s="303"/>
      <c r="P150" s="303"/>
      <c r="Q150" s="303"/>
      <c r="R150" s="303"/>
      <c r="S150" s="303"/>
      <c r="T150" s="30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5" t="s">
        <v>176</v>
      </c>
      <c r="AU150" s="305" t="s">
        <v>88</v>
      </c>
      <c r="AV150" s="15" t="s">
        <v>86</v>
      </c>
      <c r="AW150" s="15" t="s">
        <v>34</v>
      </c>
      <c r="AX150" s="15" t="s">
        <v>78</v>
      </c>
      <c r="AY150" s="305" t="s">
        <v>168</v>
      </c>
    </row>
    <row r="151" s="15" customFormat="1">
      <c r="A151" s="15"/>
      <c r="B151" s="296"/>
      <c r="C151" s="297"/>
      <c r="D151" s="275" t="s">
        <v>176</v>
      </c>
      <c r="E151" s="298" t="s">
        <v>1</v>
      </c>
      <c r="F151" s="299" t="s">
        <v>1400</v>
      </c>
      <c r="G151" s="297"/>
      <c r="H151" s="298" t="s">
        <v>1</v>
      </c>
      <c r="I151" s="300"/>
      <c r="J151" s="297"/>
      <c r="K151" s="297"/>
      <c r="L151" s="301"/>
      <c r="M151" s="302"/>
      <c r="N151" s="303"/>
      <c r="O151" s="303"/>
      <c r="P151" s="303"/>
      <c r="Q151" s="303"/>
      <c r="R151" s="303"/>
      <c r="S151" s="303"/>
      <c r="T151" s="30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305" t="s">
        <v>176</v>
      </c>
      <c r="AU151" s="305" t="s">
        <v>88</v>
      </c>
      <c r="AV151" s="15" t="s">
        <v>86</v>
      </c>
      <c r="AW151" s="15" t="s">
        <v>34</v>
      </c>
      <c r="AX151" s="15" t="s">
        <v>78</v>
      </c>
      <c r="AY151" s="305" t="s">
        <v>168</v>
      </c>
    </row>
    <row r="152" s="15" customFormat="1">
      <c r="A152" s="15"/>
      <c r="B152" s="296"/>
      <c r="C152" s="297"/>
      <c r="D152" s="275" t="s">
        <v>176</v>
      </c>
      <c r="E152" s="298" t="s">
        <v>1</v>
      </c>
      <c r="F152" s="299" t="s">
        <v>1401</v>
      </c>
      <c r="G152" s="297"/>
      <c r="H152" s="298" t="s">
        <v>1</v>
      </c>
      <c r="I152" s="300"/>
      <c r="J152" s="297"/>
      <c r="K152" s="297"/>
      <c r="L152" s="301"/>
      <c r="M152" s="302"/>
      <c r="N152" s="303"/>
      <c r="O152" s="303"/>
      <c r="P152" s="303"/>
      <c r="Q152" s="303"/>
      <c r="R152" s="303"/>
      <c r="S152" s="303"/>
      <c r="T152" s="30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305" t="s">
        <v>176</v>
      </c>
      <c r="AU152" s="305" t="s">
        <v>88</v>
      </c>
      <c r="AV152" s="15" t="s">
        <v>86</v>
      </c>
      <c r="AW152" s="15" t="s">
        <v>34</v>
      </c>
      <c r="AX152" s="15" t="s">
        <v>78</v>
      </c>
      <c r="AY152" s="305" t="s">
        <v>168</v>
      </c>
    </row>
    <row r="153" s="13" customFormat="1">
      <c r="A153" s="13"/>
      <c r="B153" s="273"/>
      <c r="C153" s="274"/>
      <c r="D153" s="275" t="s">
        <v>176</v>
      </c>
      <c r="E153" s="276" t="s">
        <v>1</v>
      </c>
      <c r="F153" s="277" t="s">
        <v>1402</v>
      </c>
      <c r="G153" s="274"/>
      <c r="H153" s="278">
        <v>75.599999999999994</v>
      </c>
      <c r="I153" s="279"/>
      <c r="J153" s="274"/>
      <c r="K153" s="274"/>
      <c r="L153" s="280"/>
      <c r="M153" s="281"/>
      <c r="N153" s="282"/>
      <c r="O153" s="282"/>
      <c r="P153" s="282"/>
      <c r="Q153" s="282"/>
      <c r="R153" s="282"/>
      <c r="S153" s="282"/>
      <c r="T153" s="28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84" t="s">
        <v>176</v>
      </c>
      <c r="AU153" s="284" t="s">
        <v>88</v>
      </c>
      <c r="AV153" s="13" t="s">
        <v>88</v>
      </c>
      <c r="AW153" s="13" t="s">
        <v>34</v>
      </c>
      <c r="AX153" s="13" t="s">
        <v>78</v>
      </c>
      <c r="AY153" s="284" t="s">
        <v>168</v>
      </c>
    </row>
    <row r="154" s="14" customFormat="1">
      <c r="A154" s="14"/>
      <c r="B154" s="285"/>
      <c r="C154" s="286"/>
      <c r="D154" s="275" t="s">
        <v>176</v>
      </c>
      <c r="E154" s="287" t="s">
        <v>1</v>
      </c>
      <c r="F154" s="288" t="s">
        <v>178</v>
      </c>
      <c r="G154" s="286"/>
      <c r="H154" s="289">
        <v>75.599999999999994</v>
      </c>
      <c r="I154" s="290"/>
      <c r="J154" s="286"/>
      <c r="K154" s="286"/>
      <c r="L154" s="291"/>
      <c r="M154" s="292"/>
      <c r="N154" s="293"/>
      <c r="O154" s="293"/>
      <c r="P154" s="293"/>
      <c r="Q154" s="293"/>
      <c r="R154" s="293"/>
      <c r="S154" s="293"/>
      <c r="T154" s="29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5" t="s">
        <v>176</v>
      </c>
      <c r="AU154" s="295" t="s">
        <v>88</v>
      </c>
      <c r="AV154" s="14" t="s">
        <v>174</v>
      </c>
      <c r="AW154" s="14" t="s">
        <v>34</v>
      </c>
      <c r="AX154" s="14" t="s">
        <v>86</v>
      </c>
      <c r="AY154" s="295" t="s">
        <v>168</v>
      </c>
    </row>
    <row r="155" s="2" customFormat="1" ht="21.75" customHeight="1">
      <c r="A155" s="39"/>
      <c r="B155" s="40"/>
      <c r="C155" s="259" t="s">
        <v>187</v>
      </c>
      <c r="D155" s="259" t="s">
        <v>170</v>
      </c>
      <c r="E155" s="260" t="s">
        <v>1403</v>
      </c>
      <c r="F155" s="261" t="s">
        <v>1404</v>
      </c>
      <c r="G155" s="262" t="s">
        <v>173</v>
      </c>
      <c r="H155" s="263">
        <v>2.8799999999999999</v>
      </c>
      <c r="I155" s="264"/>
      <c r="J155" s="265">
        <f>ROUND(I155*H155,2)</f>
        <v>0</v>
      </c>
      <c r="K155" s="266"/>
      <c r="L155" s="45"/>
      <c r="M155" s="267" t="s">
        <v>1</v>
      </c>
      <c r="N155" s="268" t="s">
        <v>43</v>
      </c>
      <c r="O155" s="92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1" t="s">
        <v>174</v>
      </c>
      <c r="AT155" s="271" t="s">
        <v>170</v>
      </c>
      <c r="AU155" s="271" t="s">
        <v>88</v>
      </c>
      <c r="AY155" s="18" t="s">
        <v>168</v>
      </c>
      <c r="BE155" s="272">
        <f>IF(N155="základní",J155,0)</f>
        <v>0</v>
      </c>
      <c r="BF155" s="272">
        <f>IF(N155="snížená",J155,0)</f>
        <v>0</v>
      </c>
      <c r="BG155" s="272">
        <f>IF(N155="zákl. přenesená",J155,0)</f>
        <v>0</v>
      </c>
      <c r="BH155" s="272">
        <f>IF(N155="sníž. přenesená",J155,0)</f>
        <v>0</v>
      </c>
      <c r="BI155" s="272">
        <f>IF(N155="nulová",J155,0)</f>
        <v>0</v>
      </c>
      <c r="BJ155" s="18" t="s">
        <v>86</v>
      </c>
      <c r="BK155" s="272">
        <f>ROUND(I155*H155,2)</f>
        <v>0</v>
      </c>
      <c r="BL155" s="18" t="s">
        <v>174</v>
      </c>
      <c r="BM155" s="271" t="s">
        <v>1405</v>
      </c>
    </row>
    <row r="156" s="15" customFormat="1">
      <c r="A156" s="15"/>
      <c r="B156" s="296"/>
      <c r="C156" s="297"/>
      <c r="D156" s="275" t="s">
        <v>176</v>
      </c>
      <c r="E156" s="298" t="s">
        <v>1</v>
      </c>
      <c r="F156" s="299" t="s">
        <v>1406</v>
      </c>
      <c r="G156" s="297"/>
      <c r="H156" s="298" t="s">
        <v>1</v>
      </c>
      <c r="I156" s="300"/>
      <c r="J156" s="297"/>
      <c r="K156" s="297"/>
      <c r="L156" s="301"/>
      <c r="M156" s="302"/>
      <c r="N156" s="303"/>
      <c r="O156" s="303"/>
      <c r="P156" s="303"/>
      <c r="Q156" s="303"/>
      <c r="R156" s="303"/>
      <c r="S156" s="303"/>
      <c r="T156" s="30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5" t="s">
        <v>176</v>
      </c>
      <c r="AU156" s="305" t="s">
        <v>88</v>
      </c>
      <c r="AV156" s="15" t="s">
        <v>86</v>
      </c>
      <c r="AW156" s="15" t="s">
        <v>34</v>
      </c>
      <c r="AX156" s="15" t="s">
        <v>78</v>
      </c>
      <c r="AY156" s="305" t="s">
        <v>168</v>
      </c>
    </row>
    <row r="157" s="13" customFormat="1">
      <c r="A157" s="13"/>
      <c r="B157" s="273"/>
      <c r="C157" s="274"/>
      <c r="D157" s="275" t="s">
        <v>176</v>
      </c>
      <c r="E157" s="276" t="s">
        <v>1</v>
      </c>
      <c r="F157" s="277" t="s">
        <v>1407</v>
      </c>
      <c r="G157" s="274"/>
      <c r="H157" s="278">
        <v>2.1000000000000001</v>
      </c>
      <c r="I157" s="279"/>
      <c r="J157" s="274"/>
      <c r="K157" s="274"/>
      <c r="L157" s="280"/>
      <c r="M157" s="281"/>
      <c r="N157" s="282"/>
      <c r="O157" s="282"/>
      <c r="P157" s="282"/>
      <c r="Q157" s="282"/>
      <c r="R157" s="282"/>
      <c r="S157" s="282"/>
      <c r="T157" s="28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4" t="s">
        <v>176</v>
      </c>
      <c r="AU157" s="284" t="s">
        <v>88</v>
      </c>
      <c r="AV157" s="13" t="s">
        <v>88</v>
      </c>
      <c r="AW157" s="13" t="s">
        <v>34</v>
      </c>
      <c r="AX157" s="13" t="s">
        <v>78</v>
      </c>
      <c r="AY157" s="284" t="s">
        <v>168</v>
      </c>
    </row>
    <row r="158" s="13" customFormat="1">
      <c r="A158" s="13"/>
      <c r="B158" s="273"/>
      <c r="C158" s="274"/>
      <c r="D158" s="275" t="s">
        <v>176</v>
      </c>
      <c r="E158" s="276" t="s">
        <v>1</v>
      </c>
      <c r="F158" s="277" t="s">
        <v>1408</v>
      </c>
      <c r="G158" s="274"/>
      <c r="H158" s="278">
        <v>0.23999999999999999</v>
      </c>
      <c r="I158" s="279"/>
      <c r="J158" s="274"/>
      <c r="K158" s="274"/>
      <c r="L158" s="280"/>
      <c r="M158" s="281"/>
      <c r="N158" s="282"/>
      <c r="O158" s="282"/>
      <c r="P158" s="282"/>
      <c r="Q158" s="282"/>
      <c r="R158" s="282"/>
      <c r="S158" s="282"/>
      <c r="T158" s="28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4" t="s">
        <v>176</v>
      </c>
      <c r="AU158" s="284" t="s">
        <v>88</v>
      </c>
      <c r="AV158" s="13" t="s">
        <v>88</v>
      </c>
      <c r="AW158" s="13" t="s">
        <v>34</v>
      </c>
      <c r="AX158" s="13" t="s">
        <v>78</v>
      </c>
      <c r="AY158" s="284" t="s">
        <v>168</v>
      </c>
    </row>
    <row r="159" s="13" customFormat="1">
      <c r="A159" s="13"/>
      <c r="B159" s="273"/>
      <c r="C159" s="274"/>
      <c r="D159" s="275" t="s">
        <v>176</v>
      </c>
      <c r="E159" s="276" t="s">
        <v>1</v>
      </c>
      <c r="F159" s="277" t="s">
        <v>1409</v>
      </c>
      <c r="G159" s="274"/>
      <c r="H159" s="278">
        <v>0.12</v>
      </c>
      <c r="I159" s="279"/>
      <c r="J159" s="274"/>
      <c r="K159" s="274"/>
      <c r="L159" s="280"/>
      <c r="M159" s="281"/>
      <c r="N159" s="282"/>
      <c r="O159" s="282"/>
      <c r="P159" s="282"/>
      <c r="Q159" s="282"/>
      <c r="R159" s="282"/>
      <c r="S159" s="282"/>
      <c r="T159" s="28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84" t="s">
        <v>176</v>
      </c>
      <c r="AU159" s="284" t="s">
        <v>88</v>
      </c>
      <c r="AV159" s="13" t="s">
        <v>88</v>
      </c>
      <c r="AW159" s="13" t="s">
        <v>34</v>
      </c>
      <c r="AX159" s="13" t="s">
        <v>78</v>
      </c>
      <c r="AY159" s="284" t="s">
        <v>168</v>
      </c>
    </row>
    <row r="160" s="13" customFormat="1">
      <c r="A160" s="13"/>
      <c r="B160" s="273"/>
      <c r="C160" s="274"/>
      <c r="D160" s="275" t="s">
        <v>176</v>
      </c>
      <c r="E160" s="276" t="s">
        <v>1</v>
      </c>
      <c r="F160" s="277" t="s">
        <v>1410</v>
      </c>
      <c r="G160" s="274"/>
      <c r="H160" s="278">
        <v>0.41999999999999998</v>
      </c>
      <c r="I160" s="279"/>
      <c r="J160" s="274"/>
      <c r="K160" s="274"/>
      <c r="L160" s="280"/>
      <c r="M160" s="281"/>
      <c r="N160" s="282"/>
      <c r="O160" s="282"/>
      <c r="P160" s="282"/>
      <c r="Q160" s="282"/>
      <c r="R160" s="282"/>
      <c r="S160" s="282"/>
      <c r="T160" s="28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84" t="s">
        <v>176</v>
      </c>
      <c r="AU160" s="284" t="s">
        <v>88</v>
      </c>
      <c r="AV160" s="13" t="s">
        <v>88</v>
      </c>
      <c r="AW160" s="13" t="s">
        <v>34</v>
      </c>
      <c r="AX160" s="13" t="s">
        <v>78</v>
      </c>
      <c r="AY160" s="284" t="s">
        <v>168</v>
      </c>
    </row>
    <row r="161" s="14" customFormat="1">
      <c r="A161" s="14"/>
      <c r="B161" s="285"/>
      <c r="C161" s="286"/>
      <c r="D161" s="275" t="s">
        <v>176</v>
      </c>
      <c r="E161" s="287" t="s">
        <v>1</v>
      </c>
      <c r="F161" s="288" t="s">
        <v>178</v>
      </c>
      <c r="G161" s="286"/>
      <c r="H161" s="289">
        <v>2.8799999999999999</v>
      </c>
      <c r="I161" s="290"/>
      <c r="J161" s="286"/>
      <c r="K161" s="286"/>
      <c r="L161" s="291"/>
      <c r="M161" s="292"/>
      <c r="N161" s="293"/>
      <c r="O161" s="293"/>
      <c r="P161" s="293"/>
      <c r="Q161" s="293"/>
      <c r="R161" s="293"/>
      <c r="S161" s="293"/>
      <c r="T161" s="29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95" t="s">
        <v>176</v>
      </c>
      <c r="AU161" s="295" t="s">
        <v>88</v>
      </c>
      <c r="AV161" s="14" t="s">
        <v>174</v>
      </c>
      <c r="AW161" s="14" t="s">
        <v>34</v>
      </c>
      <c r="AX161" s="14" t="s">
        <v>86</v>
      </c>
      <c r="AY161" s="295" t="s">
        <v>168</v>
      </c>
    </row>
    <row r="162" s="2" customFormat="1" ht="16.5" customHeight="1">
      <c r="A162" s="39"/>
      <c r="B162" s="40"/>
      <c r="C162" s="259" t="s">
        <v>174</v>
      </c>
      <c r="D162" s="259" t="s">
        <v>170</v>
      </c>
      <c r="E162" s="260" t="s">
        <v>1411</v>
      </c>
      <c r="F162" s="261" t="s">
        <v>1412</v>
      </c>
      <c r="G162" s="262" t="s">
        <v>210</v>
      </c>
      <c r="H162" s="263">
        <v>102</v>
      </c>
      <c r="I162" s="264"/>
      <c r="J162" s="265">
        <f>ROUND(I162*H162,2)</f>
        <v>0</v>
      </c>
      <c r="K162" s="266"/>
      <c r="L162" s="45"/>
      <c r="M162" s="267" t="s">
        <v>1</v>
      </c>
      <c r="N162" s="268" t="s">
        <v>43</v>
      </c>
      <c r="O162" s="92"/>
      <c r="P162" s="269">
        <f>O162*H162</f>
        <v>0</v>
      </c>
      <c r="Q162" s="269">
        <v>0.00084000000000000003</v>
      </c>
      <c r="R162" s="269">
        <f>Q162*H162</f>
        <v>0.085680000000000006</v>
      </c>
      <c r="S162" s="269">
        <v>0</v>
      </c>
      <c r="T162" s="27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1" t="s">
        <v>174</v>
      </c>
      <c r="AT162" s="271" t="s">
        <v>170</v>
      </c>
      <c r="AU162" s="271" t="s">
        <v>88</v>
      </c>
      <c r="AY162" s="18" t="s">
        <v>168</v>
      </c>
      <c r="BE162" s="272">
        <f>IF(N162="základní",J162,0)</f>
        <v>0</v>
      </c>
      <c r="BF162" s="272">
        <f>IF(N162="snížená",J162,0)</f>
        <v>0</v>
      </c>
      <c r="BG162" s="272">
        <f>IF(N162="zákl. přenesená",J162,0)</f>
        <v>0</v>
      </c>
      <c r="BH162" s="272">
        <f>IF(N162="sníž. přenesená",J162,0)</f>
        <v>0</v>
      </c>
      <c r="BI162" s="272">
        <f>IF(N162="nulová",J162,0)</f>
        <v>0</v>
      </c>
      <c r="BJ162" s="18" t="s">
        <v>86</v>
      </c>
      <c r="BK162" s="272">
        <f>ROUND(I162*H162,2)</f>
        <v>0</v>
      </c>
      <c r="BL162" s="18" t="s">
        <v>174</v>
      </c>
      <c r="BM162" s="271" t="s">
        <v>1413</v>
      </c>
    </row>
    <row r="163" s="13" customFormat="1">
      <c r="A163" s="13"/>
      <c r="B163" s="273"/>
      <c r="C163" s="274"/>
      <c r="D163" s="275" t="s">
        <v>176</v>
      </c>
      <c r="E163" s="276" t="s">
        <v>1</v>
      </c>
      <c r="F163" s="277" t="s">
        <v>1414</v>
      </c>
      <c r="G163" s="274"/>
      <c r="H163" s="278">
        <v>102</v>
      </c>
      <c r="I163" s="279"/>
      <c r="J163" s="274"/>
      <c r="K163" s="274"/>
      <c r="L163" s="280"/>
      <c r="M163" s="281"/>
      <c r="N163" s="282"/>
      <c r="O163" s="282"/>
      <c r="P163" s="282"/>
      <c r="Q163" s="282"/>
      <c r="R163" s="282"/>
      <c r="S163" s="282"/>
      <c r="T163" s="28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84" t="s">
        <v>176</v>
      </c>
      <c r="AU163" s="284" t="s">
        <v>88</v>
      </c>
      <c r="AV163" s="13" t="s">
        <v>88</v>
      </c>
      <c r="AW163" s="13" t="s">
        <v>34</v>
      </c>
      <c r="AX163" s="13" t="s">
        <v>78</v>
      </c>
      <c r="AY163" s="284" t="s">
        <v>168</v>
      </c>
    </row>
    <row r="164" s="14" customFormat="1">
      <c r="A164" s="14"/>
      <c r="B164" s="285"/>
      <c r="C164" s="286"/>
      <c r="D164" s="275" t="s">
        <v>176</v>
      </c>
      <c r="E164" s="287" t="s">
        <v>1</v>
      </c>
      <c r="F164" s="288" t="s">
        <v>178</v>
      </c>
      <c r="G164" s="286"/>
      <c r="H164" s="289">
        <v>102</v>
      </c>
      <c r="I164" s="290"/>
      <c r="J164" s="286"/>
      <c r="K164" s="286"/>
      <c r="L164" s="291"/>
      <c r="M164" s="292"/>
      <c r="N164" s="293"/>
      <c r="O164" s="293"/>
      <c r="P164" s="293"/>
      <c r="Q164" s="293"/>
      <c r="R164" s="293"/>
      <c r="S164" s="293"/>
      <c r="T164" s="29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5" t="s">
        <v>176</v>
      </c>
      <c r="AU164" s="295" t="s">
        <v>88</v>
      </c>
      <c r="AV164" s="14" t="s">
        <v>174</v>
      </c>
      <c r="AW164" s="14" t="s">
        <v>34</v>
      </c>
      <c r="AX164" s="14" t="s">
        <v>86</v>
      </c>
      <c r="AY164" s="295" t="s">
        <v>168</v>
      </c>
    </row>
    <row r="165" s="2" customFormat="1" ht="16.5" customHeight="1">
      <c r="A165" s="39"/>
      <c r="B165" s="40"/>
      <c r="C165" s="259" t="s">
        <v>197</v>
      </c>
      <c r="D165" s="259" t="s">
        <v>170</v>
      </c>
      <c r="E165" s="260" t="s">
        <v>1415</v>
      </c>
      <c r="F165" s="261" t="s">
        <v>1416</v>
      </c>
      <c r="G165" s="262" t="s">
        <v>210</v>
      </c>
      <c r="H165" s="263">
        <v>102</v>
      </c>
      <c r="I165" s="264"/>
      <c r="J165" s="265">
        <f>ROUND(I165*H165,2)</f>
        <v>0</v>
      </c>
      <c r="K165" s="266"/>
      <c r="L165" s="45"/>
      <c r="M165" s="267" t="s">
        <v>1</v>
      </c>
      <c r="N165" s="268" t="s">
        <v>43</v>
      </c>
      <c r="O165" s="92"/>
      <c r="P165" s="269">
        <f>O165*H165</f>
        <v>0</v>
      </c>
      <c r="Q165" s="269">
        <v>0</v>
      </c>
      <c r="R165" s="269">
        <f>Q165*H165</f>
        <v>0</v>
      </c>
      <c r="S165" s="269">
        <v>0</v>
      </c>
      <c r="T165" s="27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1" t="s">
        <v>174</v>
      </c>
      <c r="AT165" s="271" t="s">
        <v>170</v>
      </c>
      <c r="AU165" s="271" t="s">
        <v>88</v>
      </c>
      <c r="AY165" s="18" t="s">
        <v>168</v>
      </c>
      <c r="BE165" s="272">
        <f>IF(N165="základní",J165,0)</f>
        <v>0</v>
      </c>
      <c r="BF165" s="272">
        <f>IF(N165="snížená",J165,0)</f>
        <v>0</v>
      </c>
      <c r="BG165" s="272">
        <f>IF(N165="zákl. přenesená",J165,0)</f>
        <v>0</v>
      </c>
      <c r="BH165" s="272">
        <f>IF(N165="sníž. přenesená",J165,0)</f>
        <v>0</v>
      </c>
      <c r="BI165" s="272">
        <f>IF(N165="nulová",J165,0)</f>
        <v>0</v>
      </c>
      <c r="BJ165" s="18" t="s">
        <v>86</v>
      </c>
      <c r="BK165" s="272">
        <f>ROUND(I165*H165,2)</f>
        <v>0</v>
      </c>
      <c r="BL165" s="18" t="s">
        <v>174</v>
      </c>
      <c r="BM165" s="271" t="s">
        <v>1417</v>
      </c>
    </row>
    <row r="166" s="2" customFormat="1" ht="21.75" customHeight="1">
      <c r="A166" s="39"/>
      <c r="B166" s="40"/>
      <c r="C166" s="259" t="s">
        <v>202</v>
      </c>
      <c r="D166" s="259" t="s">
        <v>170</v>
      </c>
      <c r="E166" s="260" t="s">
        <v>1418</v>
      </c>
      <c r="F166" s="261" t="s">
        <v>1419</v>
      </c>
      <c r="G166" s="262" t="s">
        <v>173</v>
      </c>
      <c r="H166" s="263">
        <v>78.480000000000004</v>
      </c>
      <c r="I166" s="264"/>
      <c r="J166" s="265">
        <f>ROUND(I166*H166,2)</f>
        <v>0</v>
      </c>
      <c r="K166" s="266"/>
      <c r="L166" s="45"/>
      <c r="M166" s="267" t="s">
        <v>1</v>
      </c>
      <c r="N166" s="268" t="s">
        <v>43</v>
      </c>
      <c r="O166" s="92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1" t="s">
        <v>174</v>
      </c>
      <c r="AT166" s="271" t="s">
        <v>170</v>
      </c>
      <c r="AU166" s="271" t="s">
        <v>88</v>
      </c>
      <c r="AY166" s="18" t="s">
        <v>168</v>
      </c>
      <c r="BE166" s="272">
        <f>IF(N166="základní",J166,0)</f>
        <v>0</v>
      </c>
      <c r="BF166" s="272">
        <f>IF(N166="snížená",J166,0)</f>
        <v>0</v>
      </c>
      <c r="BG166" s="272">
        <f>IF(N166="zákl. přenesená",J166,0)</f>
        <v>0</v>
      </c>
      <c r="BH166" s="272">
        <f>IF(N166="sníž. přenesená",J166,0)</f>
        <v>0</v>
      </c>
      <c r="BI166" s="272">
        <f>IF(N166="nulová",J166,0)</f>
        <v>0</v>
      </c>
      <c r="BJ166" s="18" t="s">
        <v>86</v>
      </c>
      <c r="BK166" s="272">
        <f>ROUND(I166*H166,2)</f>
        <v>0</v>
      </c>
      <c r="BL166" s="18" t="s">
        <v>174</v>
      </c>
      <c r="BM166" s="271" t="s">
        <v>1420</v>
      </c>
    </row>
    <row r="167" s="13" customFormat="1">
      <c r="A167" s="13"/>
      <c r="B167" s="273"/>
      <c r="C167" s="274"/>
      <c r="D167" s="275" t="s">
        <v>176</v>
      </c>
      <c r="E167" s="276" t="s">
        <v>1</v>
      </c>
      <c r="F167" s="277" t="s">
        <v>1421</v>
      </c>
      <c r="G167" s="274"/>
      <c r="H167" s="278">
        <v>78.480000000000004</v>
      </c>
      <c r="I167" s="279"/>
      <c r="J167" s="274"/>
      <c r="K167" s="274"/>
      <c r="L167" s="280"/>
      <c r="M167" s="281"/>
      <c r="N167" s="282"/>
      <c r="O167" s="282"/>
      <c r="P167" s="282"/>
      <c r="Q167" s="282"/>
      <c r="R167" s="282"/>
      <c r="S167" s="282"/>
      <c r="T167" s="28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84" t="s">
        <v>176</v>
      </c>
      <c r="AU167" s="284" t="s">
        <v>88</v>
      </c>
      <c r="AV167" s="13" t="s">
        <v>88</v>
      </c>
      <c r="AW167" s="13" t="s">
        <v>34</v>
      </c>
      <c r="AX167" s="13" t="s">
        <v>86</v>
      </c>
      <c r="AY167" s="284" t="s">
        <v>168</v>
      </c>
    </row>
    <row r="168" s="2" customFormat="1" ht="21.75" customHeight="1">
      <c r="A168" s="39"/>
      <c r="B168" s="40"/>
      <c r="C168" s="259" t="s">
        <v>207</v>
      </c>
      <c r="D168" s="259" t="s">
        <v>170</v>
      </c>
      <c r="E168" s="260" t="s">
        <v>1422</v>
      </c>
      <c r="F168" s="261" t="s">
        <v>1423</v>
      </c>
      <c r="G168" s="262" t="s">
        <v>173</v>
      </c>
      <c r="H168" s="263">
        <v>78.480000000000004</v>
      </c>
      <c r="I168" s="264"/>
      <c r="J168" s="265">
        <f>ROUND(I168*H168,2)</f>
        <v>0</v>
      </c>
      <c r="K168" s="266"/>
      <c r="L168" s="45"/>
      <c r="M168" s="267" t="s">
        <v>1</v>
      </c>
      <c r="N168" s="268" t="s">
        <v>43</v>
      </c>
      <c r="O168" s="92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1" t="s">
        <v>174</v>
      </c>
      <c r="AT168" s="271" t="s">
        <v>170</v>
      </c>
      <c r="AU168" s="271" t="s">
        <v>88</v>
      </c>
      <c r="AY168" s="18" t="s">
        <v>168</v>
      </c>
      <c r="BE168" s="272">
        <f>IF(N168="základní",J168,0)</f>
        <v>0</v>
      </c>
      <c r="BF168" s="272">
        <f>IF(N168="snížená",J168,0)</f>
        <v>0</v>
      </c>
      <c r="BG168" s="272">
        <f>IF(N168="zákl. přenesená",J168,0)</f>
        <v>0</v>
      </c>
      <c r="BH168" s="272">
        <f>IF(N168="sníž. přenesená",J168,0)</f>
        <v>0</v>
      </c>
      <c r="BI168" s="272">
        <f>IF(N168="nulová",J168,0)</f>
        <v>0</v>
      </c>
      <c r="BJ168" s="18" t="s">
        <v>86</v>
      </c>
      <c r="BK168" s="272">
        <f>ROUND(I168*H168,2)</f>
        <v>0</v>
      </c>
      <c r="BL168" s="18" t="s">
        <v>174</v>
      </c>
      <c r="BM168" s="271" t="s">
        <v>1424</v>
      </c>
    </row>
    <row r="169" s="2" customFormat="1" ht="21.75" customHeight="1">
      <c r="A169" s="39"/>
      <c r="B169" s="40"/>
      <c r="C169" s="259" t="s">
        <v>213</v>
      </c>
      <c r="D169" s="259" t="s">
        <v>170</v>
      </c>
      <c r="E169" s="260" t="s">
        <v>1425</v>
      </c>
      <c r="F169" s="261" t="s">
        <v>1426</v>
      </c>
      <c r="G169" s="262" t="s">
        <v>173</v>
      </c>
      <c r="H169" s="263">
        <v>78.480000000000004</v>
      </c>
      <c r="I169" s="264"/>
      <c r="J169" s="265">
        <f>ROUND(I169*H169,2)</f>
        <v>0</v>
      </c>
      <c r="K169" s="266"/>
      <c r="L169" s="45"/>
      <c r="M169" s="267" t="s">
        <v>1</v>
      </c>
      <c r="N169" s="268" t="s">
        <v>43</v>
      </c>
      <c r="O169" s="92"/>
      <c r="P169" s="269">
        <f>O169*H169</f>
        <v>0</v>
      </c>
      <c r="Q169" s="269">
        <v>0</v>
      </c>
      <c r="R169" s="269">
        <f>Q169*H169</f>
        <v>0</v>
      </c>
      <c r="S169" s="269">
        <v>0</v>
      </c>
      <c r="T169" s="27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1" t="s">
        <v>174</v>
      </c>
      <c r="AT169" s="271" t="s">
        <v>170</v>
      </c>
      <c r="AU169" s="271" t="s">
        <v>88</v>
      </c>
      <c r="AY169" s="18" t="s">
        <v>168</v>
      </c>
      <c r="BE169" s="272">
        <f>IF(N169="základní",J169,0)</f>
        <v>0</v>
      </c>
      <c r="BF169" s="272">
        <f>IF(N169="snížená",J169,0)</f>
        <v>0</v>
      </c>
      <c r="BG169" s="272">
        <f>IF(N169="zákl. přenesená",J169,0)</f>
        <v>0</v>
      </c>
      <c r="BH169" s="272">
        <f>IF(N169="sníž. přenesená",J169,0)</f>
        <v>0</v>
      </c>
      <c r="BI169" s="272">
        <f>IF(N169="nulová",J169,0)</f>
        <v>0</v>
      </c>
      <c r="BJ169" s="18" t="s">
        <v>86</v>
      </c>
      <c r="BK169" s="272">
        <f>ROUND(I169*H169,2)</f>
        <v>0</v>
      </c>
      <c r="BL169" s="18" t="s">
        <v>174</v>
      </c>
      <c r="BM169" s="271" t="s">
        <v>1427</v>
      </c>
    </row>
    <row r="170" s="2" customFormat="1" ht="21.75" customHeight="1">
      <c r="A170" s="39"/>
      <c r="B170" s="40"/>
      <c r="C170" s="259" t="s">
        <v>218</v>
      </c>
      <c r="D170" s="259" t="s">
        <v>170</v>
      </c>
      <c r="E170" s="260" t="s">
        <v>1428</v>
      </c>
      <c r="F170" s="261" t="s">
        <v>1429</v>
      </c>
      <c r="G170" s="262" t="s">
        <v>173</v>
      </c>
      <c r="H170" s="263">
        <v>784.79999999999995</v>
      </c>
      <c r="I170" s="264"/>
      <c r="J170" s="265">
        <f>ROUND(I170*H170,2)</f>
        <v>0</v>
      </c>
      <c r="K170" s="266"/>
      <c r="L170" s="45"/>
      <c r="M170" s="267" t="s">
        <v>1</v>
      </c>
      <c r="N170" s="268" t="s">
        <v>43</v>
      </c>
      <c r="O170" s="92"/>
      <c r="P170" s="269">
        <f>O170*H170</f>
        <v>0</v>
      </c>
      <c r="Q170" s="269">
        <v>0</v>
      </c>
      <c r="R170" s="269">
        <f>Q170*H170</f>
        <v>0</v>
      </c>
      <c r="S170" s="269">
        <v>0</v>
      </c>
      <c r="T170" s="27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1" t="s">
        <v>174</v>
      </c>
      <c r="AT170" s="271" t="s">
        <v>170</v>
      </c>
      <c r="AU170" s="271" t="s">
        <v>88</v>
      </c>
      <c r="AY170" s="18" t="s">
        <v>168</v>
      </c>
      <c r="BE170" s="272">
        <f>IF(N170="základní",J170,0)</f>
        <v>0</v>
      </c>
      <c r="BF170" s="272">
        <f>IF(N170="snížená",J170,0)</f>
        <v>0</v>
      </c>
      <c r="BG170" s="272">
        <f>IF(N170="zákl. přenesená",J170,0)</f>
        <v>0</v>
      </c>
      <c r="BH170" s="272">
        <f>IF(N170="sníž. přenesená",J170,0)</f>
        <v>0</v>
      </c>
      <c r="BI170" s="272">
        <f>IF(N170="nulová",J170,0)</f>
        <v>0</v>
      </c>
      <c r="BJ170" s="18" t="s">
        <v>86</v>
      </c>
      <c r="BK170" s="272">
        <f>ROUND(I170*H170,2)</f>
        <v>0</v>
      </c>
      <c r="BL170" s="18" t="s">
        <v>174</v>
      </c>
      <c r="BM170" s="271" t="s">
        <v>1430</v>
      </c>
    </row>
    <row r="171" s="2" customFormat="1" ht="16.5" customHeight="1">
      <c r="A171" s="39"/>
      <c r="B171" s="40"/>
      <c r="C171" s="259" t="s">
        <v>225</v>
      </c>
      <c r="D171" s="259" t="s">
        <v>170</v>
      </c>
      <c r="E171" s="260" t="s">
        <v>1431</v>
      </c>
      <c r="F171" s="261" t="s">
        <v>1432</v>
      </c>
      <c r="G171" s="262" t="s">
        <v>173</v>
      </c>
      <c r="H171" s="263">
        <v>78.480000000000004</v>
      </c>
      <c r="I171" s="264"/>
      <c r="J171" s="265">
        <f>ROUND(I171*H171,2)</f>
        <v>0</v>
      </c>
      <c r="K171" s="266"/>
      <c r="L171" s="45"/>
      <c r="M171" s="267" t="s">
        <v>1</v>
      </c>
      <c r="N171" s="268" t="s">
        <v>43</v>
      </c>
      <c r="O171" s="92"/>
      <c r="P171" s="269">
        <f>O171*H171</f>
        <v>0</v>
      </c>
      <c r="Q171" s="269">
        <v>0</v>
      </c>
      <c r="R171" s="269">
        <f>Q171*H171</f>
        <v>0</v>
      </c>
      <c r="S171" s="269">
        <v>0</v>
      </c>
      <c r="T171" s="27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71" t="s">
        <v>174</v>
      </c>
      <c r="AT171" s="271" t="s">
        <v>170</v>
      </c>
      <c r="AU171" s="271" t="s">
        <v>88</v>
      </c>
      <c r="AY171" s="18" t="s">
        <v>168</v>
      </c>
      <c r="BE171" s="272">
        <f>IF(N171="základní",J171,0)</f>
        <v>0</v>
      </c>
      <c r="BF171" s="272">
        <f>IF(N171="snížená",J171,0)</f>
        <v>0</v>
      </c>
      <c r="BG171" s="272">
        <f>IF(N171="zákl. přenesená",J171,0)</f>
        <v>0</v>
      </c>
      <c r="BH171" s="272">
        <f>IF(N171="sníž. přenesená",J171,0)</f>
        <v>0</v>
      </c>
      <c r="BI171" s="272">
        <f>IF(N171="nulová",J171,0)</f>
        <v>0</v>
      </c>
      <c r="BJ171" s="18" t="s">
        <v>86</v>
      </c>
      <c r="BK171" s="272">
        <f>ROUND(I171*H171,2)</f>
        <v>0</v>
      </c>
      <c r="BL171" s="18" t="s">
        <v>174</v>
      </c>
      <c r="BM171" s="271" t="s">
        <v>1433</v>
      </c>
    </row>
    <row r="172" s="2" customFormat="1" ht="21.75" customHeight="1">
      <c r="A172" s="39"/>
      <c r="B172" s="40"/>
      <c r="C172" s="259" t="s">
        <v>240</v>
      </c>
      <c r="D172" s="259" t="s">
        <v>170</v>
      </c>
      <c r="E172" s="260" t="s">
        <v>1434</v>
      </c>
      <c r="F172" s="261" t="s">
        <v>1435</v>
      </c>
      <c r="G172" s="262" t="s">
        <v>173</v>
      </c>
      <c r="H172" s="263">
        <v>27.34</v>
      </c>
      <c r="I172" s="264"/>
      <c r="J172" s="265">
        <f>ROUND(I172*H172,2)</f>
        <v>0</v>
      </c>
      <c r="K172" s="266"/>
      <c r="L172" s="45"/>
      <c r="M172" s="267" t="s">
        <v>1</v>
      </c>
      <c r="N172" s="268" t="s">
        <v>43</v>
      </c>
      <c r="O172" s="92"/>
      <c r="P172" s="269">
        <f>O172*H172</f>
        <v>0</v>
      </c>
      <c r="Q172" s="269">
        <v>0</v>
      </c>
      <c r="R172" s="269">
        <f>Q172*H172</f>
        <v>0</v>
      </c>
      <c r="S172" s="269">
        <v>0</v>
      </c>
      <c r="T172" s="27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71" t="s">
        <v>174</v>
      </c>
      <c r="AT172" s="271" t="s">
        <v>170</v>
      </c>
      <c r="AU172" s="271" t="s">
        <v>88</v>
      </c>
      <c r="AY172" s="18" t="s">
        <v>168</v>
      </c>
      <c r="BE172" s="272">
        <f>IF(N172="základní",J172,0)</f>
        <v>0</v>
      </c>
      <c r="BF172" s="272">
        <f>IF(N172="snížená",J172,0)</f>
        <v>0</v>
      </c>
      <c r="BG172" s="272">
        <f>IF(N172="zákl. přenesená",J172,0)</f>
        <v>0</v>
      </c>
      <c r="BH172" s="272">
        <f>IF(N172="sníž. přenesená",J172,0)</f>
        <v>0</v>
      </c>
      <c r="BI172" s="272">
        <f>IF(N172="nulová",J172,0)</f>
        <v>0</v>
      </c>
      <c r="BJ172" s="18" t="s">
        <v>86</v>
      </c>
      <c r="BK172" s="272">
        <f>ROUND(I172*H172,2)</f>
        <v>0</v>
      </c>
      <c r="BL172" s="18" t="s">
        <v>174</v>
      </c>
      <c r="BM172" s="271" t="s">
        <v>1436</v>
      </c>
    </row>
    <row r="173" s="13" customFormat="1">
      <c r="A173" s="13"/>
      <c r="B173" s="273"/>
      <c r="C173" s="274"/>
      <c r="D173" s="275" t="s">
        <v>176</v>
      </c>
      <c r="E173" s="276" t="s">
        <v>1</v>
      </c>
      <c r="F173" s="277" t="s">
        <v>1437</v>
      </c>
      <c r="G173" s="274"/>
      <c r="H173" s="278">
        <v>27.34</v>
      </c>
      <c r="I173" s="279"/>
      <c r="J173" s="274"/>
      <c r="K173" s="274"/>
      <c r="L173" s="280"/>
      <c r="M173" s="281"/>
      <c r="N173" s="282"/>
      <c r="O173" s="282"/>
      <c r="P173" s="282"/>
      <c r="Q173" s="282"/>
      <c r="R173" s="282"/>
      <c r="S173" s="282"/>
      <c r="T173" s="28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84" t="s">
        <v>176</v>
      </c>
      <c r="AU173" s="284" t="s">
        <v>88</v>
      </c>
      <c r="AV173" s="13" t="s">
        <v>88</v>
      </c>
      <c r="AW173" s="13" t="s">
        <v>34</v>
      </c>
      <c r="AX173" s="13" t="s">
        <v>86</v>
      </c>
      <c r="AY173" s="284" t="s">
        <v>168</v>
      </c>
    </row>
    <row r="174" s="2" customFormat="1" ht="21.75" customHeight="1">
      <c r="A174" s="39"/>
      <c r="B174" s="40"/>
      <c r="C174" s="259" t="s">
        <v>246</v>
      </c>
      <c r="D174" s="259" t="s">
        <v>170</v>
      </c>
      <c r="E174" s="260" t="s">
        <v>1438</v>
      </c>
      <c r="F174" s="261" t="s">
        <v>1439</v>
      </c>
      <c r="G174" s="262" t="s">
        <v>173</v>
      </c>
      <c r="H174" s="263">
        <v>44.539999999999999</v>
      </c>
      <c r="I174" s="264"/>
      <c r="J174" s="265">
        <f>ROUND(I174*H174,2)</f>
        <v>0</v>
      </c>
      <c r="K174" s="266"/>
      <c r="L174" s="45"/>
      <c r="M174" s="267" t="s">
        <v>1</v>
      </c>
      <c r="N174" s="268" t="s">
        <v>43</v>
      </c>
      <c r="O174" s="92"/>
      <c r="P174" s="269">
        <f>O174*H174</f>
        <v>0</v>
      </c>
      <c r="Q174" s="269">
        <v>0</v>
      </c>
      <c r="R174" s="269">
        <f>Q174*H174</f>
        <v>0</v>
      </c>
      <c r="S174" s="269">
        <v>0</v>
      </c>
      <c r="T174" s="27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71" t="s">
        <v>174</v>
      </c>
      <c r="AT174" s="271" t="s">
        <v>170</v>
      </c>
      <c r="AU174" s="271" t="s">
        <v>88</v>
      </c>
      <c r="AY174" s="18" t="s">
        <v>168</v>
      </c>
      <c r="BE174" s="272">
        <f>IF(N174="základní",J174,0)</f>
        <v>0</v>
      </c>
      <c r="BF174" s="272">
        <f>IF(N174="snížená",J174,0)</f>
        <v>0</v>
      </c>
      <c r="BG174" s="272">
        <f>IF(N174="zákl. přenesená",J174,0)</f>
        <v>0</v>
      </c>
      <c r="BH174" s="272">
        <f>IF(N174="sníž. přenesená",J174,0)</f>
        <v>0</v>
      </c>
      <c r="BI174" s="272">
        <f>IF(N174="nulová",J174,0)</f>
        <v>0</v>
      </c>
      <c r="BJ174" s="18" t="s">
        <v>86</v>
      </c>
      <c r="BK174" s="272">
        <f>ROUND(I174*H174,2)</f>
        <v>0</v>
      </c>
      <c r="BL174" s="18" t="s">
        <v>174</v>
      </c>
      <c r="BM174" s="271" t="s">
        <v>1440</v>
      </c>
    </row>
    <row r="175" s="15" customFormat="1">
      <c r="A175" s="15"/>
      <c r="B175" s="296"/>
      <c r="C175" s="297"/>
      <c r="D175" s="275" t="s">
        <v>176</v>
      </c>
      <c r="E175" s="298" t="s">
        <v>1</v>
      </c>
      <c r="F175" s="299" t="s">
        <v>1441</v>
      </c>
      <c r="G175" s="297"/>
      <c r="H175" s="298" t="s">
        <v>1</v>
      </c>
      <c r="I175" s="300"/>
      <c r="J175" s="297"/>
      <c r="K175" s="297"/>
      <c r="L175" s="301"/>
      <c r="M175" s="302"/>
      <c r="N175" s="303"/>
      <c r="O175" s="303"/>
      <c r="P175" s="303"/>
      <c r="Q175" s="303"/>
      <c r="R175" s="303"/>
      <c r="S175" s="303"/>
      <c r="T175" s="30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5" t="s">
        <v>176</v>
      </c>
      <c r="AU175" s="305" t="s">
        <v>88</v>
      </c>
      <c r="AV175" s="15" t="s">
        <v>86</v>
      </c>
      <c r="AW175" s="15" t="s">
        <v>34</v>
      </c>
      <c r="AX175" s="15" t="s">
        <v>78</v>
      </c>
      <c r="AY175" s="305" t="s">
        <v>168</v>
      </c>
    </row>
    <row r="176" s="13" customFormat="1">
      <c r="A176" s="13"/>
      <c r="B176" s="273"/>
      <c r="C176" s="274"/>
      <c r="D176" s="275" t="s">
        <v>176</v>
      </c>
      <c r="E176" s="276" t="s">
        <v>1</v>
      </c>
      <c r="F176" s="277" t="s">
        <v>1442</v>
      </c>
      <c r="G176" s="274"/>
      <c r="H176" s="278">
        <v>8</v>
      </c>
      <c r="I176" s="279"/>
      <c r="J176" s="274"/>
      <c r="K176" s="274"/>
      <c r="L176" s="280"/>
      <c r="M176" s="281"/>
      <c r="N176" s="282"/>
      <c r="O176" s="282"/>
      <c r="P176" s="282"/>
      <c r="Q176" s="282"/>
      <c r="R176" s="282"/>
      <c r="S176" s="282"/>
      <c r="T176" s="28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84" t="s">
        <v>176</v>
      </c>
      <c r="AU176" s="284" t="s">
        <v>88</v>
      </c>
      <c r="AV176" s="13" t="s">
        <v>88</v>
      </c>
      <c r="AW176" s="13" t="s">
        <v>34</v>
      </c>
      <c r="AX176" s="13" t="s">
        <v>78</v>
      </c>
      <c r="AY176" s="284" t="s">
        <v>168</v>
      </c>
    </row>
    <row r="177" s="15" customFormat="1">
      <c r="A177" s="15"/>
      <c r="B177" s="296"/>
      <c r="C177" s="297"/>
      <c r="D177" s="275" t="s">
        <v>176</v>
      </c>
      <c r="E177" s="298" t="s">
        <v>1</v>
      </c>
      <c r="F177" s="299" t="s">
        <v>1406</v>
      </c>
      <c r="G177" s="297"/>
      <c r="H177" s="298" t="s">
        <v>1</v>
      </c>
      <c r="I177" s="300"/>
      <c r="J177" s="297"/>
      <c r="K177" s="297"/>
      <c r="L177" s="301"/>
      <c r="M177" s="302"/>
      <c r="N177" s="303"/>
      <c r="O177" s="303"/>
      <c r="P177" s="303"/>
      <c r="Q177" s="303"/>
      <c r="R177" s="303"/>
      <c r="S177" s="303"/>
      <c r="T177" s="30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305" t="s">
        <v>176</v>
      </c>
      <c r="AU177" s="305" t="s">
        <v>88</v>
      </c>
      <c r="AV177" s="15" t="s">
        <v>86</v>
      </c>
      <c r="AW177" s="15" t="s">
        <v>34</v>
      </c>
      <c r="AX177" s="15" t="s">
        <v>78</v>
      </c>
      <c r="AY177" s="305" t="s">
        <v>168</v>
      </c>
    </row>
    <row r="178" s="13" customFormat="1">
      <c r="A178" s="13"/>
      <c r="B178" s="273"/>
      <c r="C178" s="274"/>
      <c r="D178" s="275" t="s">
        <v>176</v>
      </c>
      <c r="E178" s="276" t="s">
        <v>1</v>
      </c>
      <c r="F178" s="277" t="s">
        <v>1443</v>
      </c>
      <c r="G178" s="274"/>
      <c r="H178" s="278">
        <v>1.3200000000000001</v>
      </c>
      <c r="I178" s="279"/>
      <c r="J178" s="274"/>
      <c r="K178" s="274"/>
      <c r="L178" s="280"/>
      <c r="M178" s="281"/>
      <c r="N178" s="282"/>
      <c r="O178" s="282"/>
      <c r="P178" s="282"/>
      <c r="Q178" s="282"/>
      <c r="R178" s="282"/>
      <c r="S178" s="282"/>
      <c r="T178" s="28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84" t="s">
        <v>176</v>
      </c>
      <c r="AU178" s="284" t="s">
        <v>88</v>
      </c>
      <c r="AV178" s="13" t="s">
        <v>88</v>
      </c>
      <c r="AW178" s="13" t="s">
        <v>34</v>
      </c>
      <c r="AX178" s="13" t="s">
        <v>78</v>
      </c>
      <c r="AY178" s="284" t="s">
        <v>168</v>
      </c>
    </row>
    <row r="179" s="13" customFormat="1">
      <c r="A179" s="13"/>
      <c r="B179" s="273"/>
      <c r="C179" s="274"/>
      <c r="D179" s="275" t="s">
        <v>176</v>
      </c>
      <c r="E179" s="276" t="s">
        <v>1</v>
      </c>
      <c r="F179" s="277" t="s">
        <v>1444</v>
      </c>
      <c r="G179" s="274"/>
      <c r="H179" s="278">
        <v>0.35999999999999999</v>
      </c>
      <c r="I179" s="279"/>
      <c r="J179" s="274"/>
      <c r="K179" s="274"/>
      <c r="L179" s="280"/>
      <c r="M179" s="281"/>
      <c r="N179" s="282"/>
      <c r="O179" s="282"/>
      <c r="P179" s="282"/>
      <c r="Q179" s="282"/>
      <c r="R179" s="282"/>
      <c r="S179" s="282"/>
      <c r="T179" s="28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84" t="s">
        <v>176</v>
      </c>
      <c r="AU179" s="284" t="s">
        <v>88</v>
      </c>
      <c r="AV179" s="13" t="s">
        <v>88</v>
      </c>
      <c r="AW179" s="13" t="s">
        <v>34</v>
      </c>
      <c r="AX179" s="13" t="s">
        <v>78</v>
      </c>
      <c r="AY179" s="284" t="s">
        <v>168</v>
      </c>
    </row>
    <row r="180" s="13" customFormat="1">
      <c r="A180" s="13"/>
      <c r="B180" s="273"/>
      <c r="C180" s="274"/>
      <c r="D180" s="275" t="s">
        <v>176</v>
      </c>
      <c r="E180" s="276" t="s">
        <v>1</v>
      </c>
      <c r="F180" s="277" t="s">
        <v>1445</v>
      </c>
      <c r="G180" s="274"/>
      <c r="H180" s="278">
        <v>0.059999999999999998</v>
      </c>
      <c r="I180" s="279"/>
      <c r="J180" s="274"/>
      <c r="K180" s="274"/>
      <c r="L180" s="280"/>
      <c r="M180" s="281"/>
      <c r="N180" s="282"/>
      <c r="O180" s="282"/>
      <c r="P180" s="282"/>
      <c r="Q180" s="282"/>
      <c r="R180" s="282"/>
      <c r="S180" s="282"/>
      <c r="T180" s="28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84" t="s">
        <v>176</v>
      </c>
      <c r="AU180" s="284" t="s">
        <v>88</v>
      </c>
      <c r="AV180" s="13" t="s">
        <v>88</v>
      </c>
      <c r="AW180" s="13" t="s">
        <v>34</v>
      </c>
      <c r="AX180" s="13" t="s">
        <v>78</v>
      </c>
      <c r="AY180" s="284" t="s">
        <v>168</v>
      </c>
    </row>
    <row r="181" s="13" customFormat="1">
      <c r="A181" s="13"/>
      <c r="B181" s="273"/>
      <c r="C181" s="274"/>
      <c r="D181" s="275" t="s">
        <v>176</v>
      </c>
      <c r="E181" s="276" t="s">
        <v>1</v>
      </c>
      <c r="F181" s="277" t="s">
        <v>1446</v>
      </c>
      <c r="G181" s="274"/>
      <c r="H181" s="278">
        <v>0.13500000000000001</v>
      </c>
      <c r="I181" s="279"/>
      <c r="J181" s="274"/>
      <c r="K181" s="274"/>
      <c r="L181" s="280"/>
      <c r="M181" s="281"/>
      <c r="N181" s="282"/>
      <c r="O181" s="282"/>
      <c r="P181" s="282"/>
      <c r="Q181" s="282"/>
      <c r="R181" s="282"/>
      <c r="S181" s="282"/>
      <c r="T181" s="28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84" t="s">
        <v>176</v>
      </c>
      <c r="AU181" s="284" t="s">
        <v>88</v>
      </c>
      <c r="AV181" s="13" t="s">
        <v>88</v>
      </c>
      <c r="AW181" s="13" t="s">
        <v>34</v>
      </c>
      <c r="AX181" s="13" t="s">
        <v>78</v>
      </c>
      <c r="AY181" s="284" t="s">
        <v>168</v>
      </c>
    </row>
    <row r="182" s="13" customFormat="1">
      <c r="A182" s="13"/>
      <c r="B182" s="273"/>
      <c r="C182" s="274"/>
      <c r="D182" s="275" t="s">
        <v>176</v>
      </c>
      <c r="E182" s="276" t="s">
        <v>1</v>
      </c>
      <c r="F182" s="277" t="s">
        <v>1447</v>
      </c>
      <c r="G182" s="274"/>
      <c r="H182" s="278">
        <v>1.6799999999999999</v>
      </c>
      <c r="I182" s="279"/>
      <c r="J182" s="274"/>
      <c r="K182" s="274"/>
      <c r="L182" s="280"/>
      <c r="M182" s="281"/>
      <c r="N182" s="282"/>
      <c r="O182" s="282"/>
      <c r="P182" s="282"/>
      <c r="Q182" s="282"/>
      <c r="R182" s="282"/>
      <c r="S182" s="282"/>
      <c r="T182" s="28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4" t="s">
        <v>176</v>
      </c>
      <c r="AU182" s="284" t="s">
        <v>88</v>
      </c>
      <c r="AV182" s="13" t="s">
        <v>88</v>
      </c>
      <c r="AW182" s="13" t="s">
        <v>34</v>
      </c>
      <c r="AX182" s="13" t="s">
        <v>78</v>
      </c>
      <c r="AY182" s="284" t="s">
        <v>168</v>
      </c>
    </row>
    <row r="183" s="13" customFormat="1">
      <c r="A183" s="13"/>
      <c r="B183" s="273"/>
      <c r="C183" s="274"/>
      <c r="D183" s="275" t="s">
        <v>176</v>
      </c>
      <c r="E183" s="276" t="s">
        <v>1</v>
      </c>
      <c r="F183" s="277" t="s">
        <v>1448</v>
      </c>
      <c r="G183" s="274"/>
      <c r="H183" s="278">
        <v>0.17999999999999999</v>
      </c>
      <c r="I183" s="279"/>
      <c r="J183" s="274"/>
      <c r="K183" s="274"/>
      <c r="L183" s="280"/>
      <c r="M183" s="281"/>
      <c r="N183" s="282"/>
      <c r="O183" s="282"/>
      <c r="P183" s="282"/>
      <c r="Q183" s="282"/>
      <c r="R183" s="282"/>
      <c r="S183" s="282"/>
      <c r="T183" s="28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84" t="s">
        <v>176</v>
      </c>
      <c r="AU183" s="284" t="s">
        <v>88</v>
      </c>
      <c r="AV183" s="13" t="s">
        <v>88</v>
      </c>
      <c r="AW183" s="13" t="s">
        <v>34</v>
      </c>
      <c r="AX183" s="13" t="s">
        <v>78</v>
      </c>
      <c r="AY183" s="284" t="s">
        <v>168</v>
      </c>
    </row>
    <row r="184" s="13" customFormat="1">
      <c r="A184" s="13"/>
      <c r="B184" s="273"/>
      <c r="C184" s="274"/>
      <c r="D184" s="275" t="s">
        <v>176</v>
      </c>
      <c r="E184" s="276" t="s">
        <v>1</v>
      </c>
      <c r="F184" s="277" t="s">
        <v>1449</v>
      </c>
      <c r="G184" s="274"/>
      <c r="H184" s="278">
        <v>0.089999999999999997</v>
      </c>
      <c r="I184" s="279"/>
      <c r="J184" s="274"/>
      <c r="K184" s="274"/>
      <c r="L184" s="280"/>
      <c r="M184" s="281"/>
      <c r="N184" s="282"/>
      <c r="O184" s="282"/>
      <c r="P184" s="282"/>
      <c r="Q184" s="282"/>
      <c r="R184" s="282"/>
      <c r="S184" s="282"/>
      <c r="T184" s="28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84" t="s">
        <v>176</v>
      </c>
      <c r="AU184" s="284" t="s">
        <v>88</v>
      </c>
      <c r="AV184" s="13" t="s">
        <v>88</v>
      </c>
      <c r="AW184" s="13" t="s">
        <v>34</v>
      </c>
      <c r="AX184" s="13" t="s">
        <v>78</v>
      </c>
      <c r="AY184" s="284" t="s">
        <v>168</v>
      </c>
    </row>
    <row r="185" s="13" customFormat="1">
      <c r="A185" s="13"/>
      <c r="B185" s="273"/>
      <c r="C185" s="274"/>
      <c r="D185" s="275" t="s">
        <v>176</v>
      </c>
      <c r="E185" s="276" t="s">
        <v>1</v>
      </c>
      <c r="F185" s="277" t="s">
        <v>1450</v>
      </c>
      <c r="G185" s="274"/>
      <c r="H185" s="278">
        <v>0.315</v>
      </c>
      <c r="I185" s="279"/>
      <c r="J185" s="274"/>
      <c r="K185" s="274"/>
      <c r="L185" s="280"/>
      <c r="M185" s="281"/>
      <c r="N185" s="282"/>
      <c r="O185" s="282"/>
      <c r="P185" s="282"/>
      <c r="Q185" s="282"/>
      <c r="R185" s="282"/>
      <c r="S185" s="282"/>
      <c r="T185" s="28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84" t="s">
        <v>176</v>
      </c>
      <c r="AU185" s="284" t="s">
        <v>88</v>
      </c>
      <c r="AV185" s="13" t="s">
        <v>88</v>
      </c>
      <c r="AW185" s="13" t="s">
        <v>34</v>
      </c>
      <c r="AX185" s="13" t="s">
        <v>78</v>
      </c>
      <c r="AY185" s="284" t="s">
        <v>168</v>
      </c>
    </row>
    <row r="186" s="15" customFormat="1">
      <c r="A186" s="15"/>
      <c r="B186" s="296"/>
      <c r="C186" s="297"/>
      <c r="D186" s="275" t="s">
        <v>176</v>
      </c>
      <c r="E186" s="298" t="s">
        <v>1</v>
      </c>
      <c r="F186" s="299" t="s">
        <v>1399</v>
      </c>
      <c r="G186" s="297"/>
      <c r="H186" s="298" t="s">
        <v>1</v>
      </c>
      <c r="I186" s="300"/>
      <c r="J186" s="297"/>
      <c r="K186" s="297"/>
      <c r="L186" s="301"/>
      <c r="M186" s="302"/>
      <c r="N186" s="303"/>
      <c r="O186" s="303"/>
      <c r="P186" s="303"/>
      <c r="Q186" s="303"/>
      <c r="R186" s="303"/>
      <c r="S186" s="303"/>
      <c r="T186" s="30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05" t="s">
        <v>176</v>
      </c>
      <c r="AU186" s="305" t="s">
        <v>88</v>
      </c>
      <c r="AV186" s="15" t="s">
        <v>86</v>
      </c>
      <c r="AW186" s="15" t="s">
        <v>34</v>
      </c>
      <c r="AX186" s="15" t="s">
        <v>78</v>
      </c>
      <c r="AY186" s="305" t="s">
        <v>168</v>
      </c>
    </row>
    <row r="187" s="15" customFormat="1">
      <c r="A187" s="15"/>
      <c r="B187" s="296"/>
      <c r="C187" s="297"/>
      <c r="D187" s="275" t="s">
        <v>176</v>
      </c>
      <c r="E187" s="298" t="s">
        <v>1</v>
      </c>
      <c r="F187" s="299" t="s">
        <v>1400</v>
      </c>
      <c r="G187" s="297"/>
      <c r="H187" s="298" t="s">
        <v>1</v>
      </c>
      <c r="I187" s="300"/>
      <c r="J187" s="297"/>
      <c r="K187" s="297"/>
      <c r="L187" s="301"/>
      <c r="M187" s="302"/>
      <c r="N187" s="303"/>
      <c r="O187" s="303"/>
      <c r="P187" s="303"/>
      <c r="Q187" s="303"/>
      <c r="R187" s="303"/>
      <c r="S187" s="303"/>
      <c r="T187" s="30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5" t="s">
        <v>176</v>
      </c>
      <c r="AU187" s="305" t="s">
        <v>88</v>
      </c>
      <c r="AV187" s="15" t="s">
        <v>86</v>
      </c>
      <c r="AW187" s="15" t="s">
        <v>34</v>
      </c>
      <c r="AX187" s="15" t="s">
        <v>78</v>
      </c>
      <c r="AY187" s="305" t="s">
        <v>168</v>
      </c>
    </row>
    <row r="188" s="15" customFormat="1">
      <c r="A188" s="15"/>
      <c r="B188" s="296"/>
      <c r="C188" s="297"/>
      <c r="D188" s="275" t="s">
        <v>176</v>
      </c>
      <c r="E188" s="298" t="s">
        <v>1</v>
      </c>
      <c r="F188" s="299" t="s">
        <v>1401</v>
      </c>
      <c r="G188" s="297"/>
      <c r="H188" s="298" t="s">
        <v>1</v>
      </c>
      <c r="I188" s="300"/>
      <c r="J188" s="297"/>
      <c r="K188" s="297"/>
      <c r="L188" s="301"/>
      <c r="M188" s="302"/>
      <c r="N188" s="303"/>
      <c r="O188" s="303"/>
      <c r="P188" s="303"/>
      <c r="Q188" s="303"/>
      <c r="R188" s="303"/>
      <c r="S188" s="303"/>
      <c r="T188" s="30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5" t="s">
        <v>176</v>
      </c>
      <c r="AU188" s="305" t="s">
        <v>88</v>
      </c>
      <c r="AV188" s="15" t="s">
        <v>86</v>
      </c>
      <c r="AW188" s="15" t="s">
        <v>34</v>
      </c>
      <c r="AX188" s="15" t="s">
        <v>78</v>
      </c>
      <c r="AY188" s="305" t="s">
        <v>168</v>
      </c>
    </row>
    <row r="189" s="13" customFormat="1">
      <c r="A189" s="13"/>
      <c r="B189" s="273"/>
      <c r="C189" s="274"/>
      <c r="D189" s="275" t="s">
        <v>176</v>
      </c>
      <c r="E189" s="276" t="s">
        <v>1</v>
      </c>
      <c r="F189" s="277" t="s">
        <v>1451</v>
      </c>
      <c r="G189" s="274"/>
      <c r="H189" s="278">
        <v>32.399999999999999</v>
      </c>
      <c r="I189" s="279"/>
      <c r="J189" s="274"/>
      <c r="K189" s="274"/>
      <c r="L189" s="280"/>
      <c r="M189" s="281"/>
      <c r="N189" s="282"/>
      <c r="O189" s="282"/>
      <c r="P189" s="282"/>
      <c r="Q189" s="282"/>
      <c r="R189" s="282"/>
      <c r="S189" s="282"/>
      <c r="T189" s="28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84" t="s">
        <v>176</v>
      </c>
      <c r="AU189" s="284" t="s">
        <v>88</v>
      </c>
      <c r="AV189" s="13" t="s">
        <v>88</v>
      </c>
      <c r="AW189" s="13" t="s">
        <v>34</v>
      </c>
      <c r="AX189" s="13" t="s">
        <v>78</v>
      </c>
      <c r="AY189" s="284" t="s">
        <v>168</v>
      </c>
    </row>
    <row r="190" s="14" customFormat="1">
      <c r="A190" s="14"/>
      <c r="B190" s="285"/>
      <c r="C190" s="286"/>
      <c r="D190" s="275" t="s">
        <v>176</v>
      </c>
      <c r="E190" s="287" t="s">
        <v>1</v>
      </c>
      <c r="F190" s="288" t="s">
        <v>178</v>
      </c>
      <c r="G190" s="286"/>
      <c r="H190" s="289">
        <v>44.539999999999999</v>
      </c>
      <c r="I190" s="290"/>
      <c r="J190" s="286"/>
      <c r="K190" s="286"/>
      <c r="L190" s="291"/>
      <c r="M190" s="292"/>
      <c r="N190" s="293"/>
      <c r="O190" s="293"/>
      <c r="P190" s="293"/>
      <c r="Q190" s="293"/>
      <c r="R190" s="293"/>
      <c r="S190" s="293"/>
      <c r="T190" s="29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95" t="s">
        <v>176</v>
      </c>
      <c r="AU190" s="295" t="s">
        <v>88</v>
      </c>
      <c r="AV190" s="14" t="s">
        <v>174</v>
      </c>
      <c r="AW190" s="14" t="s">
        <v>34</v>
      </c>
      <c r="AX190" s="14" t="s">
        <v>86</v>
      </c>
      <c r="AY190" s="295" t="s">
        <v>168</v>
      </c>
    </row>
    <row r="191" s="2" customFormat="1" ht="16.5" customHeight="1">
      <c r="A191" s="39"/>
      <c r="B191" s="40"/>
      <c r="C191" s="317" t="s">
        <v>251</v>
      </c>
      <c r="D191" s="317" t="s">
        <v>256</v>
      </c>
      <c r="E191" s="318" t="s">
        <v>1452</v>
      </c>
      <c r="F191" s="319" t="s">
        <v>1453</v>
      </c>
      <c r="G191" s="320" t="s">
        <v>221</v>
      </c>
      <c r="H191" s="321">
        <v>89.079999999999998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43</v>
      </c>
      <c r="O191" s="92"/>
      <c r="P191" s="269">
        <f>O191*H191</f>
        <v>0</v>
      </c>
      <c r="Q191" s="269">
        <v>0.10000000000000001</v>
      </c>
      <c r="R191" s="269">
        <f>Q191*H191</f>
        <v>8.9079999999999995</v>
      </c>
      <c r="S191" s="269">
        <v>0</v>
      </c>
      <c r="T191" s="27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71" t="s">
        <v>213</v>
      </c>
      <c r="AT191" s="271" t="s">
        <v>256</v>
      </c>
      <c r="AU191" s="271" t="s">
        <v>88</v>
      </c>
      <c r="AY191" s="18" t="s">
        <v>168</v>
      </c>
      <c r="BE191" s="272">
        <f>IF(N191="základní",J191,0)</f>
        <v>0</v>
      </c>
      <c r="BF191" s="272">
        <f>IF(N191="snížená",J191,0)</f>
        <v>0</v>
      </c>
      <c r="BG191" s="272">
        <f>IF(N191="zákl. přenesená",J191,0)</f>
        <v>0</v>
      </c>
      <c r="BH191" s="272">
        <f>IF(N191="sníž. přenesená",J191,0)</f>
        <v>0</v>
      </c>
      <c r="BI191" s="272">
        <f>IF(N191="nulová",J191,0)</f>
        <v>0</v>
      </c>
      <c r="BJ191" s="18" t="s">
        <v>86</v>
      </c>
      <c r="BK191" s="272">
        <f>ROUND(I191*H191,2)</f>
        <v>0</v>
      </c>
      <c r="BL191" s="18" t="s">
        <v>174</v>
      </c>
      <c r="BM191" s="271" t="s">
        <v>1454</v>
      </c>
    </row>
    <row r="192" s="13" customFormat="1">
      <c r="A192" s="13"/>
      <c r="B192" s="273"/>
      <c r="C192" s="274"/>
      <c r="D192" s="275" t="s">
        <v>176</v>
      </c>
      <c r="E192" s="276" t="s">
        <v>1</v>
      </c>
      <c r="F192" s="277" t="s">
        <v>1455</v>
      </c>
      <c r="G192" s="274"/>
      <c r="H192" s="278">
        <v>89.079999999999998</v>
      </c>
      <c r="I192" s="279"/>
      <c r="J192" s="274"/>
      <c r="K192" s="274"/>
      <c r="L192" s="280"/>
      <c r="M192" s="281"/>
      <c r="N192" s="282"/>
      <c r="O192" s="282"/>
      <c r="P192" s="282"/>
      <c r="Q192" s="282"/>
      <c r="R192" s="282"/>
      <c r="S192" s="282"/>
      <c r="T192" s="28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4" t="s">
        <v>176</v>
      </c>
      <c r="AU192" s="284" t="s">
        <v>88</v>
      </c>
      <c r="AV192" s="13" t="s">
        <v>88</v>
      </c>
      <c r="AW192" s="13" t="s">
        <v>34</v>
      </c>
      <c r="AX192" s="13" t="s">
        <v>86</v>
      </c>
      <c r="AY192" s="284" t="s">
        <v>168</v>
      </c>
    </row>
    <row r="193" s="2" customFormat="1" ht="16.5" customHeight="1">
      <c r="A193" s="39"/>
      <c r="B193" s="40"/>
      <c r="C193" s="317" t="s">
        <v>255</v>
      </c>
      <c r="D193" s="317" t="s">
        <v>256</v>
      </c>
      <c r="E193" s="318" t="s">
        <v>1456</v>
      </c>
      <c r="F193" s="319" t="s">
        <v>1457</v>
      </c>
      <c r="G193" s="320" t="s">
        <v>221</v>
      </c>
      <c r="H193" s="321">
        <v>54.68</v>
      </c>
      <c r="I193" s="322"/>
      <c r="J193" s="323">
        <f>ROUND(I193*H193,2)</f>
        <v>0</v>
      </c>
      <c r="K193" s="324"/>
      <c r="L193" s="325"/>
      <c r="M193" s="326" t="s">
        <v>1</v>
      </c>
      <c r="N193" s="327" t="s">
        <v>43</v>
      </c>
      <c r="O193" s="92"/>
      <c r="P193" s="269">
        <f>O193*H193</f>
        <v>0</v>
      </c>
      <c r="Q193" s="269">
        <v>0.10000000000000001</v>
      </c>
      <c r="R193" s="269">
        <f>Q193*H193</f>
        <v>5.468</v>
      </c>
      <c r="S193" s="269">
        <v>0</v>
      </c>
      <c r="T193" s="27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71" t="s">
        <v>213</v>
      </c>
      <c r="AT193" s="271" t="s">
        <v>256</v>
      </c>
      <c r="AU193" s="271" t="s">
        <v>88</v>
      </c>
      <c r="AY193" s="18" t="s">
        <v>168</v>
      </c>
      <c r="BE193" s="272">
        <f>IF(N193="základní",J193,0)</f>
        <v>0</v>
      </c>
      <c r="BF193" s="272">
        <f>IF(N193="snížená",J193,0)</f>
        <v>0</v>
      </c>
      <c r="BG193" s="272">
        <f>IF(N193="zákl. přenesená",J193,0)</f>
        <v>0</v>
      </c>
      <c r="BH193" s="272">
        <f>IF(N193="sníž. přenesená",J193,0)</f>
        <v>0</v>
      </c>
      <c r="BI193" s="272">
        <f>IF(N193="nulová",J193,0)</f>
        <v>0</v>
      </c>
      <c r="BJ193" s="18" t="s">
        <v>86</v>
      </c>
      <c r="BK193" s="272">
        <f>ROUND(I193*H193,2)</f>
        <v>0</v>
      </c>
      <c r="BL193" s="18" t="s">
        <v>174</v>
      </c>
      <c r="BM193" s="271" t="s">
        <v>1458</v>
      </c>
    </row>
    <row r="194" s="13" customFormat="1">
      <c r="A194" s="13"/>
      <c r="B194" s="273"/>
      <c r="C194" s="274"/>
      <c r="D194" s="275" t="s">
        <v>176</v>
      </c>
      <c r="E194" s="276" t="s">
        <v>1</v>
      </c>
      <c r="F194" s="277" t="s">
        <v>1459</v>
      </c>
      <c r="G194" s="274"/>
      <c r="H194" s="278">
        <v>54.68</v>
      </c>
      <c r="I194" s="279"/>
      <c r="J194" s="274"/>
      <c r="K194" s="274"/>
      <c r="L194" s="280"/>
      <c r="M194" s="281"/>
      <c r="N194" s="282"/>
      <c r="O194" s="282"/>
      <c r="P194" s="282"/>
      <c r="Q194" s="282"/>
      <c r="R194" s="282"/>
      <c r="S194" s="282"/>
      <c r="T194" s="28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84" t="s">
        <v>176</v>
      </c>
      <c r="AU194" s="284" t="s">
        <v>88</v>
      </c>
      <c r="AV194" s="13" t="s">
        <v>88</v>
      </c>
      <c r="AW194" s="13" t="s">
        <v>34</v>
      </c>
      <c r="AX194" s="13" t="s">
        <v>86</v>
      </c>
      <c r="AY194" s="284" t="s">
        <v>168</v>
      </c>
    </row>
    <row r="195" s="12" customFormat="1" ht="22.8" customHeight="1">
      <c r="A195" s="12"/>
      <c r="B195" s="243"/>
      <c r="C195" s="244"/>
      <c r="D195" s="245" t="s">
        <v>77</v>
      </c>
      <c r="E195" s="257" t="s">
        <v>174</v>
      </c>
      <c r="F195" s="257" t="s">
        <v>329</v>
      </c>
      <c r="G195" s="244"/>
      <c r="H195" s="244"/>
      <c r="I195" s="247"/>
      <c r="J195" s="258">
        <f>BK195</f>
        <v>0</v>
      </c>
      <c r="K195" s="244"/>
      <c r="L195" s="249"/>
      <c r="M195" s="250"/>
      <c r="N195" s="251"/>
      <c r="O195" s="251"/>
      <c r="P195" s="252">
        <f>SUM(P196:P209)</f>
        <v>0</v>
      </c>
      <c r="Q195" s="251"/>
      <c r="R195" s="252">
        <f>SUM(R196:R209)</f>
        <v>0</v>
      </c>
      <c r="S195" s="251"/>
      <c r="T195" s="253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54" t="s">
        <v>86</v>
      </c>
      <c r="AT195" s="255" t="s">
        <v>77</v>
      </c>
      <c r="AU195" s="255" t="s">
        <v>86</v>
      </c>
      <c r="AY195" s="254" t="s">
        <v>168</v>
      </c>
      <c r="BK195" s="256">
        <f>SUM(BK196:BK209)</f>
        <v>0</v>
      </c>
    </row>
    <row r="196" s="2" customFormat="1" ht="16.5" customHeight="1">
      <c r="A196" s="39"/>
      <c r="B196" s="40"/>
      <c r="C196" s="259" t="s">
        <v>9</v>
      </c>
      <c r="D196" s="259" t="s">
        <v>170</v>
      </c>
      <c r="E196" s="260" t="s">
        <v>1460</v>
      </c>
      <c r="F196" s="261" t="s">
        <v>1461</v>
      </c>
      <c r="G196" s="262" t="s">
        <v>173</v>
      </c>
      <c r="H196" s="263">
        <v>6.5999999999999996</v>
      </c>
      <c r="I196" s="264"/>
      <c r="J196" s="265">
        <f>ROUND(I196*H196,2)</f>
        <v>0</v>
      </c>
      <c r="K196" s="266"/>
      <c r="L196" s="45"/>
      <c r="M196" s="267" t="s">
        <v>1</v>
      </c>
      <c r="N196" s="268" t="s">
        <v>43</v>
      </c>
      <c r="O196" s="92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71" t="s">
        <v>174</v>
      </c>
      <c r="AT196" s="271" t="s">
        <v>170</v>
      </c>
      <c r="AU196" s="271" t="s">
        <v>88</v>
      </c>
      <c r="AY196" s="18" t="s">
        <v>168</v>
      </c>
      <c r="BE196" s="272">
        <f>IF(N196="základní",J196,0)</f>
        <v>0</v>
      </c>
      <c r="BF196" s="272">
        <f>IF(N196="snížená",J196,0)</f>
        <v>0</v>
      </c>
      <c r="BG196" s="272">
        <f>IF(N196="zákl. přenesená",J196,0)</f>
        <v>0</v>
      </c>
      <c r="BH196" s="272">
        <f>IF(N196="sníž. přenesená",J196,0)</f>
        <v>0</v>
      </c>
      <c r="BI196" s="272">
        <f>IF(N196="nulová",J196,0)</f>
        <v>0</v>
      </c>
      <c r="BJ196" s="18" t="s">
        <v>86</v>
      </c>
      <c r="BK196" s="272">
        <f>ROUND(I196*H196,2)</f>
        <v>0</v>
      </c>
      <c r="BL196" s="18" t="s">
        <v>174</v>
      </c>
      <c r="BM196" s="271" t="s">
        <v>1462</v>
      </c>
    </row>
    <row r="197" s="13" customFormat="1">
      <c r="A197" s="13"/>
      <c r="B197" s="273"/>
      <c r="C197" s="274"/>
      <c r="D197" s="275" t="s">
        <v>176</v>
      </c>
      <c r="E197" s="276" t="s">
        <v>1</v>
      </c>
      <c r="F197" s="277" t="s">
        <v>1463</v>
      </c>
      <c r="G197" s="274"/>
      <c r="H197" s="278">
        <v>0.33000000000000002</v>
      </c>
      <c r="I197" s="279"/>
      <c r="J197" s="274"/>
      <c r="K197" s="274"/>
      <c r="L197" s="280"/>
      <c r="M197" s="281"/>
      <c r="N197" s="282"/>
      <c r="O197" s="282"/>
      <c r="P197" s="282"/>
      <c r="Q197" s="282"/>
      <c r="R197" s="282"/>
      <c r="S197" s="282"/>
      <c r="T197" s="28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4" t="s">
        <v>176</v>
      </c>
      <c r="AU197" s="284" t="s">
        <v>88</v>
      </c>
      <c r="AV197" s="13" t="s">
        <v>88</v>
      </c>
      <c r="AW197" s="13" t="s">
        <v>34</v>
      </c>
      <c r="AX197" s="13" t="s">
        <v>78</v>
      </c>
      <c r="AY197" s="284" t="s">
        <v>168</v>
      </c>
    </row>
    <row r="198" s="13" customFormat="1">
      <c r="A198" s="13"/>
      <c r="B198" s="273"/>
      <c r="C198" s="274"/>
      <c r="D198" s="275" t="s">
        <v>176</v>
      </c>
      <c r="E198" s="276" t="s">
        <v>1</v>
      </c>
      <c r="F198" s="277" t="s">
        <v>1464</v>
      </c>
      <c r="G198" s="274"/>
      <c r="H198" s="278">
        <v>0.17999999999999999</v>
      </c>
      <c r="I198" s="279"/>
      <c r="J198" s="274"/>
      <c r="K198" s="274"/>
      <c r="L198" s="280"/>
      <c r="M198" s="281"/>
      <c r="N198" s="282"/>
      <c r="O198" s="282"/>
      <c r="P198" s="282"/>
      <c r="Q198" s="282"/>
      <c r="R198" s="282"/>
      <c r="S198" s="282"/>
      <c r="T198" s="28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84" t="s">
        <v>176</v>
      </c>
      <c r="AU198" s="284" t="s">
        <v>88</v>
      </c>
      <c r="AV198" s="13" t="s">
        <v>88</v>
      </c>
      <c r="AW198" s="13" t="s">
        <v>34</v>
      </c>
      <c r="AX198" s="13" t="s">
        <v>78</v>
      </c>
      <c r="AY198" s="284" t="s">
        <v>168</v>
      </c>
    </row>
    <row r="199" s="13" customFormat="1">
      <c r="A199" s="13"/>
      <c r="B199" s="273"/>
      <c r="C199" s="274"/>
      <c r="D199" s="275" t="s">
        <v>176</v>
      </c>
      <c r="E199" s="276" t="s">
        <v>1</v>
      </c>
      <c r="F199" s="277" t="s">
        <v>1465</v>
      </c>
      <c r="G199" s="274"/>
      <c r="H199" s="278">
        <v>0.029999999999999999</v>
      </c>
      <c r="I199" s="279"/>
      <c r="J199" s="274"/>
      <c r="K199" s="274"/>
      <c r="L199" s="280"/>
      <c r="M199" s="281"/>
      <c r="N199" s="282"/>
      <c r="O199" s="282"/>
      <c r="P199" s="282"/>
      <c r="Q199" s="282"/>
      <c r="R199" s="282"/>
      <c r="S199" s="282"/>
      <c r="T199" s="28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84" t="s">
        <v>176</v>
      </c>
      <c r="AU199" s="284" t="s">
        <v>88</v>
      </c>
      <c r="AV199" s="13" t="s">
        <v>88</v>
      </c>
      <c r="AW199" s="13" t="s">
        <v>34</v>
      </c>
      <c r="AX199" s="13" t="s">
        <v>78</v>
      </c>
      <c r="AY199" s="284" t="s">
        <v>168</v>
      </c>
    </row>
    <row r="200" s="13" customFormat="1">
      <c r="A200" s="13"/>
      <c r="B200" s="273"/>
      <c r="C200" s="274"/>
      <c r="D200" s="275" t="s">
        <v>176</v>
      </c>
      <c r="E200" s="276" t="s">
        <v>1</v>
      </c>
      <c r="F200" s="277" t="s">
        <v>1466</v>
      </c>
      <c r="G200" s="274"/>
      <c r="H200" s="278">
        <v>0.044999999999999998</v>
      </c>
      <c r="I200" s="279"/>
      <c r="J200" s="274"/>
      <c r="K200" s="274"/>
      <c r="L200" s="280"/>
      <c r="M200" s="281"/>
      <c r="N200" s="282"/>
      <c r="O200" s="282"/>
      <c r="P200" s="282"/>
      <c r="Q200" s="282"/>
      <c r="R200" s="282"/>
      <c r="S200" s="282"/>
      <c r="T200" s="28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84" t="s">
        <v>176</v>
      </c>
      <c r="AU200" s="284" t="s">
        <v>88</v>
      </c>
      <c r="AV200" s="13" t="s">
        <v>88</v>
      </c>
      <c r="AW200" s="13" t="s">
        <v>34</v>
      </c>
      <c r="AX200" s="13" t="s">
        <v>78</v>
      </c>
      <c r="AY200" s="284" t="s">
        <v>168</v>
      </c>
    </row>
    <row r="201" s="13" customFormat="1">
      <c r="A201" s="13"/>
      <c r="B201" s="273"/>
      <c r="C201" s="274"/>
      <c r="D201" s="275" t="s">
        <v>176</v>
      </c>
      <c r="E201" s="276" t="s">
        <v>1</v>
      </c>
      <c r="F201" s="277" t="s">
        <v>1467</v>
      </c>
      <c r="G201" s="274"/>
      <c r="H201" s="278">
        <v>0.41999999999999998</v>
      </c>
      <c r="I201" s="279"/>
      <c r="J201" s="274"/>
      <c r="K201" s="274"/>
      <c r="L201" s="280"/>
      <c r="M201" s="281"/>
      <c r="N201" s="282"/>
      <c r="O201" s="282"/>
      <c r="P201" s="282"/>
      <c r="Q201" s="282"/>
      <c r="R201" s="282"/>
      <c r="S201" s="282"/>
      <c r="T201" s="28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84" t="s">
        <v>176</v>
      </c>
      <c r="AU201" s="284" t="s">
        <v>88</v>
      </c>
      <c r="AV201" s="13" t="s">
        <v>88</v>
      </c>
      <c r="AW201" s="13" t="s">
        <v>34</v>
      </c>
      <c r="AX201" s="13" t="s">
        <v>78</v>
      </c>
      <c r="AY201" s="284" t="s">
        <v>168</v>
      </c>
    </row>
    <row r="202" s="13" customFormat="1">
      <c r="A202" s="13"/>
      <c r="B202" s="273"/>
      <c r="C202" s="274"/>
      <c r="D202" s="275" t="s">
        <v>176</v>
      </c>
      <c r="E202" s="276" t="s">
        <v>1</v>
      </c>
      <c r="F202" s="277" t="s">
        <v>1468</v>
      </c>
      <c r="G202" s="274"/>
      <c r="H202" s="278">
        <v>0.059999999999999998</v>
      </c>
      <c r="I202" s="279"/>
      <c r="J202" s="274"/>
      <c r="K202" s="274"/>
      <c r="L202" s="280"/>
      <c r="M202" s="281"/>
      <c r="N202" s="282"/>
      <c r="O202" s="282"/>
      <c r="P202" s="282"/>
      <c r="Q202" s="282"/>
      <c r="R202" s="282"/>
      <c r="S202" s="282"/>
      <c r="T202" s="28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84" t="s">
        <v>176</v>
      </c>
      <c r="AU202" s="284" t="s">
        <v>88</v>
      </c>
      <c r="AV202" s="13" t="s">
        <v>88</v>
      </c>
      <c r="AW202" s="13" t="s">
        <v>34</v>
      </c>
      <c r="AX202" s="13" t="s">
        <v>78</v>
      </c>
      <c r="AY202" s="284" t="s">
        <v>168</v>
      </c>
    </row>
    <row r="203" s="13" customFormat="1">
      <c r="A203" s="13"/>
      <c r="B203" s="273"/>
      <c r="C203" s="274"/>
      <c r="D203" s="275" t="s">
        <v>176</v>
      </c>
      <c r="E203" s="276" t="s">
        <v>1</v>
      </c>
      <c r="F203" s="277" t="s">
        <v>1465</v>
      </c>
      <c r="G203" s="274"/>
      <c r="H203" s="278">
        <v>0.029999999999999999</v>
      </c>
      <c r="I203" s="279"/>
      <c r="J203" s="274"/>
      <c r="K203" s="274"/>
      <c r="L203" s="280"/>
      <c r="M203" s="281"/>
      <c r="N203" s="282"/>
      <c r="O203" s="282"/>
      <c r="P203" s="282"/>
      <c r="Q203" s="282"/>
      <c r="R203" s="282"/>
      <c r="S203" s="282"/>
      <c r="T203" s="28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84" t="s">
        <v>176</v>
      </c>
      <c r="AU203" s="284" t="s">
        <v>88</v>
      </c>
      <c r="AV203" s="13" t="s">
        <v>88</v>
      </c>
      <c r="AW203" s="13" t="s">
        <v>34</v>
      </c>
      <c r="AX203" s="13" t="s">
        <v>78</v>
      </c>
      <c r="AY203" s="284" t="s">
        <v>168</v>
      </c>
    </row>
    <row r="204" s="13" customFormat="1">
      <c r="A204" s="13"/>
      <c r="B204" s="273"/>
      <c r="C204" s="274"/>
      <c r="D204" s="275" t="s">
        <v>176</v>
      </c>
      <c r="E204" s="276" t="s">
        <v>1</v>
      </c>
      <c r="F204" s="277" t="s">
        <v>1469</v>
      </c>
      <c r="G204" s="274"/>
      <c r="H204" s="278">
        <v>0.105</v>
      </c>
      <c r="I204" s="279"/>
      <c r="J204" s="274"/>
      <c r="K204" s="274"/>
      <c r="L204" s="280"/>
      <c r="M204" s="281"/>
      <c r="N204" s="282"/>
      <c r="O204" s="282"/>
      <c r="P204" s="282"/>
      <c r="Q204" s="282"/>
      <c r="R204" s="282"/>
      <c r="S204" s="282"/>
      <c r="T204" s="28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84" t="s">
        <v>176</v>
      </c>
      <c r="AU204" s="284" t="s">
        <v>88</v>
      </c>
      <c r="AV204" s="13" t="s">
        <v>88</v>
      </c>
      <c r="AW204" s="13" t="s">
        <v>34</v>
      </c>
      <c r="AX204" s="13" t="s">
        <v>78</v>
      </c>
      <c r="AY204" s="284" t="s">
        <v>168</v>
      </c>
    </row>
    <row r="205" s="15" customFormat="1">
      <c r="A205" s="15"/>
      <c r="B205" s="296"/>
      <c r="C205" s="297"/>
      <c r="D205" s="275" t="s">
        <v>176</v>
      </c>
      <c r="E205" s="298" t="s">
        <v>1</v>
      </c>
      <c r="F205" s="299" t="s">
        <v>1399</v>
      </c>
      <c r="G205" s="297"/>
      <c r="H205" s="298" t="s">
        <v>1</v>
      </c>
      <c r="I205" s="300"/>
      <c r="J205" s="297"/>
      <c r="K205" s="297"/>
      <c r="L205" s="301"/>
      <c r="M205" s="302"/>
      <c r="N205" s="303"/>
      <c r="O205" s="303"/>
      <c r="P205" s="303"/>
      <c r="Q205" s="303"/>
      <c r="R205" s="303"/>
      <c r="S205" s="303"/>
      <c r="T205" s="30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305" t="s">
        <v>176</v>
      </c>
      <c r="AU205" s="305" t="s">
        <v>88</v>
      </c>
      <c r="AV205" s="15" t="s">
        <v>86</v>
      </c>
      <c r="AW205" s="15" t="s">
        <v>34</v>
      </c>
      <c r="AX205" s="15" t="s">
        <v>78</v>
      </c>
      <c r="AY205" s="305" t="s">
        <v>168</v>
      </c>
    </row>
    <row r="206" s="15" customFormat="1">
      <c r="A206" s="15"/>
      <c r="B206" s="296"/>
      <c r="C206" s="297"/>
      <c r="D206" s="275" t="s">
        <v>176</v>
      </c>
      <c r="E206" s="298" t="s">
        <v>1</v>
      </c>
      <c r="F206" s="299" t="s">
        <v>1400</v>
      </c>
      <c r="G206" s="297"/>
      <c r="H206" s="298" t="s">
        <v>1</v>
      </c>
      <c r="I206" s="300"/>
      <c r="J206" s="297"/>
      <c r="K206" s="297"/>
      <c r="L206" s="301"/>
      <c r="M206" s="302"/>
      <c r="N206" s="303"/>
      <c r="O206" s="303"/>
      <c r="P206" s="303"/>
      <c r="Q206" s="303"/>
      <c r="R206" s="303"/>
      <c r="S206" s="303"/>
      <c r="T206" s="30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305" t="s">
        <v>176</v>
      </c>
      <c r="AU206" s="305" t="s">
        <v>88</v>
      </c>
      <c r="AV206" s="15" t="s">
        <v>86</v>
      </c>
      <c r="AW206" s="15" t="s">
        <v>34</v>
      </c>
      <c r="AX206" s="15" t="s">
        <v>78</v>
      </c>
      <c r="AY206" s="305" t="s">
        <v>168</v>
      </c>
    </row>
    <row r="207" s="15" customFormat="1">
      <c r="A207" s="15"/>
      <c r="B207" s="296"/>
      <c r="C207" s="297"/>
      <c r="D207" s="275" t="s">
        <v>176</v>
      </c>
      <c r="E207" s="298" t="s">
        <v>1</v>
      </c>
      <c r="F207" s="299" t="s">
        <v>1401</v>
      </c>
      <c r="G207" s="297"/>
      <c r="H207" s="298" t="s">
        <v>1</v>
      </c>
      <c r="I207" s="300"/>
      <c r="J207" s="297"/>
      <c r="K207" s="297"/>
      <c r="L207" s="301"/>
      <c r="M207" s="302"/>
      <c r="N207" s="303"/>
      <c r="O207" s="303"/>
      <c r="P207" s="303"/>
      <c r="Q207" s="303"/>
      <c r="R207" s="303"/>
      <c r="S207" s="303"/>
      <c r="T207" s="30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05" t="s">
        <v>176</v>
      </c>
      <c r="AU207" s="305" t="s">
        <v>88</v>
      </c>
      <c r="AV207" s="15" t="s">
        <v>86</v>
      </c>
      <c r="AW207" s="15" t="s">
        <v>34</v>
      </c>
      <c r="AX207" s="15" t="s">
        <v>78</v>
      </c>
      <c r="AY207" s="305" t="s">
        <v>168</v>
      </c>
    </row>
    <row r="208" s="13" customFormat="1">
      <c r="A208" s="13"/>
      <c r="B208" s="273"/>
      <c r="C208" s="274"/>
      <c r="D208" s="275" t="s">
        <v>176</v>
      </c>
      <c r="E208" s="276" t="s">
        <v>1</v>
      </c>
      <c r="F208" s="277" t="s">
        <v>1470</v>
      </c>
      <c r="G208" s="274"/>
      <c r="H208" s="278">
        <v>5.4000000000000004</v>
      </c>
      <c r="I208" s="279"/>
      <c r="J208" s="274"/>
      <c r="K208" s="274"/>
      <c r="L208" s="280"/>
      <c r="M208" s="281"/>
      <c r="N208" s="282"/>
      <c r="O208" s="282"/>
      <c r="P208" s="282"/>
      <c r="Q208" s="282"/>
      <c r="R208" s="282"/>
      <c r="S208" s="282"/>
      <c r="T208" s="28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84" t="s">
        <v>176</v>
      </c>
      <c r="AU208" s="284" t="s">
        <v>88</v>
      </c>
      <c r="AV208" s="13" t="s">
        <v>88</v>
      </c>
      <c r="AW208" s="13" t="s">
        <v>34</v>
      </c>
      <c r="AX208" s="13" t="s">
        <v>78</v>
      </c>
      <c r="AY208" s="284" t="s">
        <v>168</v>
      </c>
    </row>
    <row r="209" s="14" customFormat="1">
      <c r="A209" s="14"/>
      <c r="B209" s="285"/>
      <c r="C209" s="286"/>
      <c r="D209" s="275" t="s">
        <v>176</v>
      </c>
      <c r="E209" s="287" t="s">
        <v>1</v>
      </c>
      <c r="F209" s="288" t="s">
        <v>178</v>
      </c>
      <c r="G209" s="286"/>
      <c r="H209" s="289">
        <v>6.6000000000000005</v>
      </c>
      <c r="I209" s="290"/>
      <c r="J209" s="286"/>
      <c r="K209" s="286"/>
      <c r="L209" s="291"/>
      <c r="M209" s="292"/>
      <c r="N209" s="293"/>
      <c r="O209" s="293"/>
      <c r="P209" s="293"/>
      <c r="Q209" s="293"/>
      <c r="R209" s="293"/>
      <c r="S209" s="293"/>
      <c r="T209" s="29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95" t="s">
        <v>176</v>
      </c>
      <c r="AU209" s="295" t="s">
        <v>88</v>
      </c>
      <c r="AV209" s="14" t="s">
        <v>174</v>
      </c>
      <c r="AW209" s="14" t="s">
        <v>34</v>
      </c>
      <c r="AX209" s="14" t="s">
        <v>86</v>
      </c>
      <c r="AY209" s="295" t="s">
        <v>168</v>
      </c>
    </row>
    <row r="210" s="12" customFormat="1" ht="22.8" customHeight="1">
      <c r="A210" s="12"/>
      <c r="B210" s="243"/>
      <c r="C210" s="244"/>
      <c r="D210" s="245" t="s">
        <v>77</v>
      </c>
      <c r="E210" s="257" t="s">
        <v>197</v>
      </c>
      <c r="F210" s="257" t="s">
        <v>1471</v>
      </c>
      <c r="G210" s="244"/>
      <c r="H210" s="244"/>
      <c r="I210" s="247"/>
      <c r="J210" s="258">
        <f>BK210</f>
        <v>0</v>
      </c>
      <c r="K210" s="244"/>
      <c r="L210" s="249"/>
      <c r="M210" s="250"/>
      <c r="N210" s="251"/>
      <c r="O210" s="251"/>
      <c r="P210" s="252">
        <f>SUM(P211:P212)</f>
        <v>0</v>
      </c>
      <c r="Q210" s="251"/>
      <c r="R210" s="252">
        <f>SUM(R211:R212)</f>
        <v>22.96331</v>
      </c>
      <c r="S210" s="251"/>
      <c r="T210" s="253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54" t="s">
        <v>86</v>
      </c>
      <c r="AT210" s="255" t="s">
        <v>77</v>
      </c>
      <c r="AU210" s="255" t="s">
        <v>86</v>
      </c>
      <c r="AY210" s="254" t="s">
        <v>168</v>
      </c>
      <c r="BK210" s="256">
        <f>SUM(BK211:BK212)</f>
        <v>0</v>
      </c>
    </row>
    <row r="211" s="2" customFormat="1" ht="21.75" customHeight="1">
      <c r="A211" s="39"/>
      <c r="B211" s="40"/>
      <c r="C211" s="259" t="s">
        <v>267</v>
      </c>
      <c r="D211" s="259" t="s">
        <v>170</v>
      </c>
      <c r="E211" s="260" t="s">
        <v>1472</v>
      </c>
      <c r="F211" s="261" t="s">
        <v>1473</v>
      </c>
      <c r="G211" s="262" t="s">
        <v>210</v>
      </c>
      <c r="H211" s="263">
        <v>53</v>
      </c>
      <c r="I211" s="264"/>
      <c r="J211" s="265">
        <f>ROUND(I211*H211,2)</f>
        <v>0</v>
      </c>
      <c r="K211" s="266"/>
      <c r="L211" s="45"/>
      <c r="M211" s="267" t="s">
        <v>1</v>
      </c>
      <c r="N211" s="268" t="s">
        <v>43</v>
      </c>
      <c r="O211" s="92"/>
      <c r="P211" s="269">
        <f>O211*H211</f>
        <v>0</v>
      </c>
      <c r="Q211" s="269">
        <v>0.30360999999999999</v>
      </c>
      <c r="R211" s="269">
        <f>Q211*H211</f>
        <v>16.091329999999999</v>
      </c>
      <c r="S211" s="269">
        <v>0</v>
      </c>
      <c r="T211" s="27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71" t="s">
        <v>174</v>
      </c>
      <c r="AT211" s="271" t="s">
        <v>170</v>
      </c>
      <c r="AU211" s="271" t="s">
        <v>88</v>
      </c>
      <c r="AY211" s="18" t="s">
        <v>168</v>
      </c>
      <c r="BE211" s="272">
        <f>IF(N211="základní",J211,0)</f>
        <v>0</v>
      </c>
      <c r="BF211" s="272">
        <f>IF(N211="snížená",J211,0)</f>
        <v>0</v>
      </c>
      <c r="BG211" s="272">
        <f>IF(N211="zákl. přenesená",J211,0)</f>
        <v>0</v>
      </c>
      <c r="BH211" s="272">
        <f>IF(N211="sníž. přenesená",J211,0)</f>
        <v>0</v>
      </c>
      <c r="BI211" s="272">
        <f>IF(N211="nulová",J211,0)</f>
        <v>0</v>
      </c>
      <c r="BJ211" s="18" t="s">
        <v>86</v>
      </c>
      <c r="BK211" s="272">
        <f>ROUND(I211*H211,2)</f>
        <v>0</v>
      </c>
      <c r="BL211" s="18" t="s">
        <v>174</v>
      </c>
      <c r="BM211" s="271" t="s">
        <v>1474</v>
      </c>
    </row>
    <row r="212" s="2" customFormat="1" ht="21.75" customHeight="1">
      <c r="A212" s="39"/>
      <c r="B212" s="40"/>
      <c r="C212" s="259" t="s">
        <v>277</v>
      </c>
      <c r="D212" s="259" t="s">
        <v>170</v>
      </c>
      <c r="E212" s="260" t="s">
        <v>1475</v>
      </c>
      <c r="F212" s="261" t="s">
        <v>1476</v>
      </c>
      <c r="G212" s="262" t="s">
        <v>210</v>
      </c>
      <c r="H212" s="263">
        <v>53</v>
      </c>
      <c r="I212" s="264"/>
      <c r="J212" s="265">
        <f>ROUND(I212*H212,2)</f>
        <v>0</v>
      </c>
      <c r="K212" s="266"/>
      <c r="L212" s="45"/>
      <c r="M212" s="267" t="s">
        <v>1</v>
      </c>
      <c r="N212" s="268" t="s">
        <v>43</v>
      </c>
      <c r="O212" s="92"/>
      <c r="P212" s="269">
        <f>O212*H212</f>
        <v>0</v>
      </c>
      <c r="Q212" s="269">
        <v>0.12966</v>
      </c>
      <c r="R212" s="269">
        <f>Q212*H212</f>
        <v>6.8719799999999998</v>
      </c>
      <c r="S212" s="269">
        <v>0</v>
      </c>
      <c r="T212" s="27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71" t="s">
        <v>174</v>
      </c>
      <c r="AT212" s="271" t="s">
        <v>170</v>
      </c>
      <c r="AU212" s="271" t="s">
        <v>88</v>
      </c>
      <c r="AY212" s="18" t="s">
        <v>168</v>
      </c>
      <c r="BE212" s="272">
        <f>IF(N212="základní",J212,0)</f>
        <v>0</v>
      </c>
      <c r="BF212" s="272">
        <f>IF(N212="snížená",J212,0)</f>
        <v>0</v>
      </c>
      <c r="BG212" s="272">
        <f>IF(N212="zákl. přenesená",J212,0)</f>
        <v>0</v>
      </c>
      <c r="BH212" s="272">
        <f>IF(N212="sníž. přenesená",J212,0)</f>
        <v>0</v>
      </c>
      <c r="BI212" s="272">
        <f>IF(N212="nulová",J212,0)</f>
        <v>0</v>
      </c>
      <c r="BJ212" s="18" t="s">
        <v>86</v>
      </c>
      <c r="BK212" s="272">
        <f>ROUND(I212*H212,2)</f>
        <v>0</v>
      </c>
      <c r="BL212" s="18" t="s">
        <v>174</v>
      </c>
      <c r="BM212" s="271" t="s">
        <v>1477</v>
      </c>
    </row>
    <row r="213" s="12" customFormat="1" ht="22.8" customHeight="1">
      <c r="A213" s="12"/>
      <c r="B213" s="243"/>
      <c r="C213" s="244"/>
      <c r="D213" s="245" t="s">
        <v>77</v>
      </c>
      <c r="E213" s="257" t="s">
        <v>202</v>
      </c>
      <c r="F213" s="257" t="s">
        <v>395</v>
      </c>
      <c r="G213" s="244"/>
      <c r="H213" s="244"/>
      <c r="I213" s="247"/>
      <c r="J213" s="258">
        <f>BK213</f>
        <v>0</v>
      </c>
      <c r="K213" s="244"/>
      <c r="L213" s="249"/>
      <c r="M213" s="250"/>
      <c r="N213" s="251"/>
      <c r="O213" s="251"/>
      <c r="P213" s="252">
        <f>SUM(P214:P216)</f>
        <v>0</v>
      </c>
      <c r="Q213" s="251"/>
      <c r="R213" s="252">
        <f>SUM(R214:R216)</f>
        <v>3.4866731199999998</v>
      </c>
      <c r="S213" s="251"/>
      <c r="T213" s="253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54" t="s">
        <v>86</v>
      </c>
      <c r="AT213" s="255" t="s">
        <v>77</v>
      </c>
      <c r="AU213" s="255" t="s">
        <v>86</v>
      </c>
      <c r="AY213" s="254" t="s">
        <v>168</v>
      </c>
      <c r="BK213" s="256">
        <f>SUM(BK214:BK216)</f>
        <v>0</v>
      </c>
    </row>
    <row r="214" s="2" customFormat="1" ht="16.5" customHeight="1">
      <c r="A214" s="39"/>
      <c r="B214" s="40"/>
      <c r="C214" s="259" t="s">
        <v>284</v>
      </c>
      <c r="D214" s="259" t="s">
        <v>170</v>
      </c>
      <c r="E214" s="260" t="s">
        <v>1478</v>
      </c>
      <c r="F214" s="261" t="s">
        <v>1479</v>
      </c>
      <c r="G214" s="262" t="s">
        <v>210</v>
      </c>
      <c r="H214" s="263">
        <v>10</v>
      </c>
      <c r="I214" s="264"/>
      <c r="J214" s="265">
        <f>ROUND(I214*H214,2)</f>
        <v>0</v>
      </c>
      <c r="K214" s="266"/>
      <c r="L214" s="45"/>
      <c r="M214" s="267" t="s">
        <v>1</v>
      </c>
      <c r="N214" s="268" t="s">
        <v>43</v>
      </c>
      <c r="O214" s="92"/>
      <c r="P214" s="269">
        <f>O214*H214</f>
        <v>0</v>
      </c>
      <c r="Q214" s="269">
        <v>0.040000000000000001</v>
      </c>
      <c r="R214" s="269">
        <f>Q214*H214</f>
        <v>0.40000000000000002</v>
      </c>
      <c r="S214" s="269">
        <v>0</v>
      </c>
      <c r="T214" s="27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71" t="s">
        <v>174</v>
      </c>
      <c r="AT214" s="271" t="s">
        <v>170</v>
      </c>
      <c r="AU214" s="271" t="s">
        <v>88</v>
      </c>
      <c r="AY214" s="18" t="s">
        <v>168</v>
      </c>
      <c r="BE214" s="272">
        <f>IF(N214="základní",J214,0)</f>
        <v>0</v>
      </c>
      <c r="BF214" s="272">
        <f>IF(N214="snížená",J214,0)</f>
        <v>0</v>
      </c>
      <c r="BG214" s="272">
        <f>IF(N214="zákl. přenesená",J214,0)</f>
        <v>0</v>
      </c>
      <c r="BH214" s="272">
        <f>IF(N214="sníž. přenesená",J214,0)</f>
        <v>0</v>
      </c>
      <c r="BI214" s="272">
        <f>IF(N214="nulová",J214,0)</f>
        <v>0</v>
      </c>
      <c r="BJ214" s="18" t="s">
        <v>86</v>
      </c>
      <c r="BK214" s="272">
        <f>ROUND(I214*H214,2)</f>
        <v>0</v>
      </c>
      <c r="BL214" s="18" t="s">
        <v>174</v>
      </c>
      <c r="BM214" s="271" t="s">
        <v>1480</v>
      </c>
    </row>
    <row r="215" s="13" customFormat="1">
      <c r="A215" s="13"/>
      <c r="B215" s="273"/>
      <c r="C215" s="274"/>
      <c r="D215" s="275" t="s">
        <v>176</v>
      </c>
      <c r="E215" s="276" t="s">
        <v>1</v>
      </c>
      <c r="F215" s="277" t="s">
        <v>1481</v>
      </c>
      <c r="G215" s="274"/>
      <c r="H215" s="278">
        <v>10</v>
      </c>
      <c r="I215" s="279"/>
      <c r="J215" s="274"/>
      <c r="K215" s="274"/>
      <c r="L215" s="280"/>
      <c r="M215" s="281"/>
      <c r="N215" s="282"/>
      <c r="O215" s="282"/>
      <c r="P215" s="282"/>
      <c r="Q215" s="282"/>
      <c r="R215" s="282"/>
      <c r="S215" s="282"/>
      <c r="T215" s="28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84" t="s">
        <v>176</v>
      </c>
      <c r="AU215" s="284" t="s">
        <v>88</v>
      </c>
      <c r="AV215" s="13" t="s">
        <v>88</v>
      </c>
      <c r="AW215" s="13" t="s">
        <v>34</v>
      </c>
      <c r="AX215" s="13" t="s">
        <v>86</v>
      </c>
      <c r="AY215" s="284" t="s">
        <v>168</v>
      </c>
    </row>
    <row r="216" s="2" customFormat="1" ht="21.75" customHeight="1">
      <c r="A216" s="39"/>
      <c r="B216" s="40"/>
      <c r="C216" s="259" t="s">
        <v>291</v>
      </c>
      <c r="D216" s="259" t="s">
        <v>170</v>
      </c>
      <c r="E216" s="260" t="s">
        <v>1482</v>
      </c>
      <c r="F216" s="261" t="s">
        <v>1483</v>
      </c>
      <c r="G216" s="262" t="s">
        <v>173</v>
      </c>
      <c r="H216" s="263">
        <v>1.3680000000000001</v>
      </c>
      <c r="I216" s="264"/>
      <c r="J216" s="265">
        <f>ROUND(I216*H216,2)</f>
        <v>0</v>
      </c>
      <c r="K216" s="266"/>
      <c r="L216" s="45"/>
      <c r="M216" s="267" t="s">
        <v>1</v>
      </c>
      <c r="N216" s="268" t="s">
        <v>43</v>
      </c>
      <c r="O216" s="92"/>
      <c r="P216" s="269">
        <f>O216*H216</f>
        <v>0</v>
      </c>
      <c r="Q216" s="269">
        <v>2.2563399999999998</v>
      </c>
      <c r="R216" s="269">
        <f>Q216*H216</f>
        <v>3.0866731199999999</v>
      </c>
      <c r="S216" s="269">
        <v>0</v>
      </c>
      <c r="T216" s="27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71" t="s">
        <v>174</v>
      </c>
      <c r="AT216" s="271" t="s">
        <v>170</v>
      </c>
      <c r="AU216" s="271" t="s">
        <v>88</v>
      </c>
      <c r="AY216" s="18" t="s">
        <v>168</v>
      </c>
      <c r="BE216" s="272">
        <f>IF(N216="základní",J216,0)</f>
        <v>0</v>
      </c>
      <c r="BF216" s="272">
        <f>IF(N216="snížená",J216,0)</f>
        <v>0</v>
      </c>
      <c r="BG216" s="272">
        <f>IF(N216="zákl. přenesená",J216,0)</f>
        <v>0</v>
      </c>
      <c r="BH216" s="272">
        <f>IF(N216="sníž. přenesená",J216,0)</f>
        <v>0</v>
      </c>
      <c r="BI216" s="272">
        <f>IF(N216="nulová",J216,0)</f>
        <v>0</v>
      </c>
      <c r="BJ216" s="18" t="s">
        <v>86</v>
      </c>
      <c r="BK216" s="272">
        <f>ROUND(I216*H216,2)</f>
        <v>0</v>
      </c>
      <c r="BL216" s="18" t="s">
        <v>174</v>
      </c>
      <c r="BM216" s="271" t="s">
        <v>1484</v>
      </c>
    </row>
    <row r="217" s="12" customFormat="1" ht="22.8" customHeight="1">
      <c r="A217" s="12"/>
      <c r="B217" s="243"/>
      <c r="C217" s="244"/>
      <c r="D217" s="245" t="s">
        <v>77</v>
      </c>
      <c r="E217" s="257" t="s">
        <v>213</v>
      </c>
      <c r="F217" s="257" t="s">
        <v>1485</v>
      </c>
      <c r="G217" s="244"/>
      <c r="H217" s="244"/>
      <c r="I217" s="247"/>
      <c r="J217" s="258">
        <f>BK217</f>
        <v>0</v>
      </c>
      <c r="K217" s="244"/>
      <c r="L217" s="249"/>
      <c r="M217" s="250"/>
      <c r="N217" s="251"/>
      <c r="O217" s="251"/>
      <c r="P217" s="252">
        <f>SUM(P218:P234)</f>
        <v>0</v>
      </c>
      <c r="Q217" s="251"/>
      <c r="R217" s="252">
        <f>SUM(R218:R234)</f>
        <v>0.82313999999999998</v>
      </c>
      <c r="S217" s="251"/>
      <c r="T217" s="253">
        <f>SUM(T218:T234)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54" t="s">
        <v>86</v>
      </c>
      <c r="AT217" s="255" t="s">
        <v>77</v>
      </c>
      <c r="AU217" s="255" t="s">
        <v>86</v>
      </c>
      <c r="AY217" s="254" t="s">
        <v>168</v>
      </c>
      <c r="BK217" s="256">
        <f>SUM(BK218:BK234)</f>
        <v>0</v>
      </c>
    </row>
    <row r="218" s="2" customFormat="1" ht="21.75" customHeight="1">
      <c r="A218" s="39"/>
      <c r="B218" s="40"/>
      <c r="C218" s="259" t="s">
        <v>296</v>
      </c>
      <c r="D218" s="259" t="s">
        <v>170</v>
      </c>
      <c r="E218" s="260" t="s">
        <v>1486</v>
      </c>
      <c r="F218" s="261" t="s">
        <v>1487</v>
      </c>
      <c r="G218" s="262" t="s">
        <v>500</v>
      </c>
      <c r="H218" s="263">
        <v>36</v>
      </c>
      <c r="I218" s="264"/>
      <c r="J218" s="265">
        <f>ROUND(I218*H218,2)</f>
        <v>0</v>
      </c>
      <c r="K218" s="266"/>
      <c r="L218" s="45"/>
      <c r="M218" s="267" t="s">
        <v>1</v>
      </c>
      <c r="N218" s="268" t="s">
        <v>43</v>
      </c>
      <c r="O218" s="92"/>
      <c r="P218" s="269">
        <f>O218*H218</f>
        <v>0</v>
      </c>
      <c r="Q218" s="269">
        <v>0.0017799999999999999</v>
      </c>
      <c r="R218" s="269">
        <f>Q218*H218</f>
        <v>0.064079999999999998</v>
      </c>
      <c r="S218" s="269">
        <v>0</v>
      </c>
      <c r="T218" s="27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71" t="s">
        <v>174</v>
      </c>
      <c r="AT218" s="271" t="s">
        <v>170</v>
      </c>
      <c r="AU218" s="271" t="s">
        <v>88</v>
      </c>
      <c r="AY218" s="18" t="s">
        <v>168</v>
      </c>
      <c r="BE218" s="272">
        <f>IF(N218="základní",J218,0)</f>
        <v>0</v>
      </c>
      <c r="BF218" s="272">
        <f>IF(N218="snížená",J218,0)</f>
        <v>0</v>
      </c>
      <c r="BG218" s="272">
        <f>IF(N218="zákl. přenesená",J218,0)</f>
        <v>0</v>
      </c>
      <c r="BH218" s="272">
        <f>IF(N218="sníž. přenesená",J218,0)</f>
        <v>0</v>
      </c>
      <c r="BI218" s="272">
        <f>IF(N218="nulová",J218,0)</f>
        <v>0</v>
      </c>
      <c r="BJ218" s="18" t="s">
        <v>86</v>
      </c>
      <c r="BK218" s="272">
        <f>ROUND(I218*H218,2)</f>
        <v>0</v>
      </c>
      <c r="BL218" s="18" t="s">
        <v>174</v>
      </c>
      <c r="BM218" s="271" t="s">
        <v>1488</v>
      </c>
    </row>
    <row r="219" s="15" customFormat="1">
      <c r="A219" s="15"/>
      <c r="B219" s="296"/>
      <c r="C219" s="297"/>
      <c r="D219" s="275" t="s">
        <v>176</v>
      </c>
      <c r="E219" s="298" t="s">
        <v>1</v>
      </c>
      <c r="F219" s="299" t="s">
        <v>1489</v>
      </c>
      <c r="G219" s="297"/>
      <c r="H219" s="298" t="s">
        <v>1</v>
      </c>
      <c r="I219" s="300"/>
      <c r="J219" s="297"/>
      <c r="K219" s="297"/>
      <c r="L219" s="301"/>
      <c r="M219" s="302"/>
      <c r="N219" s="303"/>
      <c r="O219" s="303"/>
      <c r="P219" s="303"/>
      <c r="Q219" s="303"/>
      <c r="R219" s="303"/>
      <c r="S219" s="303"/>
      <c r="T219" s="30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305" t="s">
        <v>176</v>
      </c>
      <c r="AU219" s="305" t="s">
        <v>88</v>
      </c>
      <c r="AV219" s="15" t="s">
        <v>86</v>
      </c>
      <c r="AW219" s="15" t="s">
        <v>34</v>
      </c>
      <c r="AX219" s="15" t="s">
        <v>78</v>
      </c>
      <c r="AY219" s="305" t="s">
        <v>168</v>
      </c>
    </row>
    <row r="220" s="13" customFormat="1">
      <c r="A220" s="13"/>
      <c r="B220" s="273"/>
      <c r="C220" s="274"/>
      <c r="D220" s="275" t="s">
        <v>176</v>
      </c>
      <c r="E220" s="276" t="s">
        <v>1</v>
      </c>
      <c r="F220" s="277" t="s">
        <v>1490</v>
      </c>
      <c r="G220" s="274"/>
      <c r="H220" s="278">
        <v>36</v>
      </c>
      <c r="I220" s="279"/>
      <c r="J220" s="274"/>
      <c r="K220" s="274"/>
      <c r="L220" s="280"/>
      <c r="M220" s="281"/>
      <c r="N220" s="282"/>
      <c r="O220" s="282"/>
      <c r="P220" s="282"/>
      <c r="Q220" s="282"/>
      <c r="R220" s="282"/>
      <c r="S220" s="282"/>
      <c r="T220" s="28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84" t="s">
        <v>176</v>
      </c>
      <c r="AU220" s="284" t="s">
        <v>88</v>
      </c>
      <c r="AV220" s="13" t="s">
        <v>88</v>
      </c>
      <c r="AW220" s="13" t="s">
        <v>34</v>
      </c>
      <c r="AX220" s="13" t="s">
        <v>86</v>
      </c>
      <c r="AY220" s="284" t="s">
        <v>168</v>
      </c>
    </row>
    <row r="221" s="2" customFormat="1" ht="21.75" customHeight="1">
      <c r="A221" s="39"/>
      <c r="B221" s="40"/>
      <c r="C221" s="259" t="s">
        <v>7</v>
      </c>
      <c r="D221" s="259" t="s">
        <v>170</v>
      </c>
      <c r="E221" s="260" t="s">
        <v>1491</v>
      </c>
      <c r="F221" s="261" t="s">
        <v>1492</v>
      </c>
      <c r="G221" s="262" t="s">
        <v>500</v>
      </c>
      <c r="H221" s="263">
        <v>18</v>
      </c>
      <c r="I221" s="264"/>
      <c r="J221" s="265">
        <f>ROUND(I221*H221,2)</f>
        <v>0</v>
      </c>
      <c r="K221" s="266"/>
      <c r="L221" s="45"/>
      <c r="M221" s="267" t="s">
        <v>1</v>
      </c>
      <c r="N221" s="268" t="s">
        <v>43</v>
      </c>
      <c r="O221" s="92"/>
      <c r="P221" s="269">
        <f>O221*H221</f>
        <v>0</v>
      </c>
      <c r="Q221" s="269">
        <v>0.0026800000000000001</v>
      </c>
      <c r="R221" s="269">
        <f>Q221*H221</f>
        <v>0.048240000000000005</v>
      </c>
      <c r="S221" s="269">
        <v>0</v>
      </c>
      <c r="T221" s="27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71" t="s">
        <v>174</v>
      </c>
      <c r="AT221" s="271" t="s">
        <v>170</v>
      </c>
      <c r="AU221" s="271" t="s">
        <v>88</v>
      </c>
      <c r="AY221" s="18" t="s">
        <v>168</v>
      </c>
      <c r="BE221" s="272">
        <f>IF(N221="základní",J221,0)</f>
        <v>0</v>
      </c>
      <c r="BF221" s="272">
        <f>IF(N221="snížená",J221,0)</f>
        <v>0</v>
      </c>
      <c r="BG221" s="272">
        <f>IF(N221="zákl. přenesená",J221,0)</f>
        <v>0</v>
      </c>
      <c r="BH221" s="272">
        <f>IF(N221="sníž. přenesená",J221,0)</f>
        <v>0</v>
      </c>
      <c r="BI221" s="272">
        <f>IF(N221="nulová",J221,0)</f>
        <v>0</v>
      </c>
      <c r="BJ221" s="18" t="s">
        <v>86</v>
      </c>
      <c r="BK221" s="272">
        <f>ROUND(I221*H221,2)</f>
        <v>0</v>
      </c>
      <c r="BL221" s="18" t="s">
        <v>174</v>
      </c>
      <c r="BM221" s="271" t="s">
        <v>1493</v>
      </c>
    </row>
    <row r="222" s="15" customFormat="1">
      <c r="A222" s="15"/>
      <c r="B222" s="296"/>
      <c r="C222" s="297"/>
      <c r="D222" s="275" t="s">
        <v>176</v>
      </c>
      <c r="E222" s="298" t="s">
        <v>1</v>
      </c>
      <c r="F222" s="299" t="s">
        <v>1494</v>
      </c>
      <c r="G222" s="297"/>
      <c r="H222" s="298" t="s">
        <v>1</v>
      </c>
      <c r="I222" s="300"/>
      <c r="J222" s="297"/>
      <c r="K222" s="297"/>
      <c r="L222" s="301"/>
      <c r="M222" s="302"/>
      <c r="N222" s="303"/>
      <c r="O222" s="303"/>
      <c r="P222" s="303"/>
      <c r="Q222" s="303"/>
      <c r="R222" s="303"/>
      <c r="S222" s="303"/>
      <c r="T222" s="30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5" t="s">
        <v>176</v>
      </c>
      <c r="AU222" s="305" t="s">
        <v>88</v>
      </c>
      <c r="AV222" s="15" t="s">
        <v>86</v>
      </c>
      <c r="AW222" s="15" t="s">
        <v>34</v>
      </c>
      <c r="AX222" s="15" t="s">
        <v>78</v>
      </c>
      <c r="AY222" s="305" t="s">
        <v>168</v>
      </c>
    </row>
    <row r="223" s="13" customFormat="1">
      <c r="A223" s="13"/>
      <c r="B223" s="273"/>
      <c r="C223" s="274"/>
      <c r="D223" s="275" t="s">
        <v>176</v>
      </c>
      <c r="E223" s="276" t="s">
        <v>1</v>
      </c>
      <c r="F223" s="277" t="s">
        <v>284</v>
      </c>
      <c r="G223" s="274"/>
      <c r="H223" s="278">
        <v>18</v>
      </c>
      <c r="I223" s="279"/>
      <c r="J223" s="274"/>
      <c r="K223" s="274"/>
      <c r="L223" s="280"/>
      <c r="M223" s="281"/>
      <c r="N223" s="282"/>
      <c r="O223" s="282"/>
      <c r="P223" s="282"/>
      <c r="Q223" s="282"/>
      <c r="R223" s="282"/>
      <c r="S223" s="282"/>
      <c r="T223" s="28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84" t="s">
        <v>176</v>
      </c>
      <c r="AU223" s="284" t="s">
        <v>88</v>
      </c>
      <c r="AV223" s="13" t="s">
        <v>88</v>
      </c>
      <c r="AW223" s="13" t="s">
        <v>34</v>
      </c>
      <c r="AX223" s="13" t="s">
        <v>78</v>
      </c>
      <c r="AY223" s="284" t="s">
        <v>168</v>
      </c>
    </row>
    <row r="224" s="15" customFormat="1">
      <c r="A224" s="15"/>
      <c r="B224" s="296"/>
      <c r="C224" s="297"/>
      <c r="D224" s="275" t="s">
        <v>176</v>
      </c>
      <c r="E224" s="298" t="s">
        <v>1</v>
      </c>
      <c r="F224" s="299" t="s">
        <v>1495</v>
      </c>
      <c r="G224" s="297"/>
      <c r="H224" s="298" t="s">
        <v>1</v>
      </c>
      <c r="I224" s="300"/>
      <c r="J224" s="297"/>
      <c r="K224" s="297"/>
      <c r="L224" s="301"/>
      <c r="M224" s="302"/>
      <c r="N224" s="303"/>
      <c r="O224" s="303"/>
      <c r="P224" s="303"/>
      <c r="Q224" s="303"/>
      <c r="R224" s="303"/>
      <c r="S224" s="303"/>
      <c r="T224" s="30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305" t="s">
        <v>176</v>
      </c>
      <c r="AU224" s="305" t="s">
        <v>88</v>
      </c>
      <c r="AV224" s="15" t="s">
        <v>86</v>
      </c>
      <c r="AW224" s="15" t="s">
        <v>34</v>
      </c>
      <c r="AX224" s="15" t="s">
        <v>78</v>
      </c>
      <c r="AY224" s="305" t="s">
        <v>168</v>
      </c>
    </row>
    <row r="225" s="14" customFormat="1">
      <c r="A225" s="14"/>
      <c r="B225" s="285"/>
      <c r="C225" s="286"/>
      <c r="D225" s="275" t="s">
        <v>176</v>
      </c>
      <c r="E225" s="287" t="s">
        <v>1</v>
      </c>
      <c r="F225" s="288" t="s">
        <v>178</v>
      </c>
      <c r="G225" s="286"/>
      <c r="H225" s="289">
        <v>18</v>
      </c>
      <c r="I225" s="290"/>
      <c r="J225" s="286"/>
      <c r="K225" s="286"/>
      <c r="L225" s="291"/>
      <c r="M225" s="292"/>
      <c r="N225" s="293"/>
      <c r="O225" s="293"/>
      <c r="P225" s="293"/>
      <c r="Q225" s="293"/>
      <c r="R225" s="293"/>
      <c r="S225" s="293"/>
      <c r="T225" s="29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95" t="s">
        <v>176</v>
      </c>
      <c r="AU225" s="295" t="s">
        <v>88</v>
      </c>
      <c r="AV225" s="14" t="s">
        <v>174</v>
      </c>
      <c r="AW225" s="14" t="s">
        <v>34</v>
      </c>
      <c r="AX225" s="14" t="s">
        <v>86</v>
      </c>
      <c r="AY225" s="295" t="s">
        <v>168</v>
      </c>
    </row>
    <row r="226" s="2" customFormat="1" ht="21.75" customHeight="1">
      <c r="A226" s="39"/>
      <c r="B226" s="40"/>
      <c r="C226" s="259" t="s">
        <v>323</v>
      </c>
      <c r="D226" s="259" t="s">
        <v>170</v>
      </c>
      <c r="E226" s="260" t="s">
        <v>1496</v>
      </c>
      <c r="F226" s="261" t="s">
        <v>1497</v>
      </c>
      <c r="G226" s="262" t="s">
        <v>1074</v>
      </c>
      <c r="H226" s="263">
        <v>8</v>
      </c>
      <c r="I226" s="264"/>
      <c r="J226" s="265">
        <f>ROUND(I226*H226,2)</f>
        <v>0</v>
      </c>
      <c r="K226" s="266"/>
      <c r="L226" s="45"/>
      <c r="M226" s="267" t="s">
        <v>1</v>
      </c>
      <c r="N226" s="268" t="s">
        <v>43</v>
      </c>
      <c r="O226" s="92"/>
      <c r="P226" s="269">
        <f>O226*H226</f>
        <v>0</v>
      </c>
      <c r="Q226" s="269">
        <v>0</v>
      </c>
      <c r="R226" s="269">
        <f>Q226*H226</f>
        <v>0</v>
      </c>
      <c r="S226" s="269">
        <v>0</v>
      </c>
      <c r="T226" s="27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71" t="s">
        <v>174</v>
      </c>
      <c r="AT226" s="271" t="s">
        <v>170</v>
      </c>
      <c r="AU226" s="271" t="s">
        <v>88</v>
      </c>
      <c r="AY226" s="18" t="s">
        <v>168</v>
      </c>
      <c r="BE226" s="272">
        <f>IF(N226="základní",J226,0)</f>
        <v>0</v>
      </c>
      <c r="BF226" s="272">
        <f>IF(N226="snížená",J226,0)</f>
        <v>0</v>
      </c>
      <c r="BG226" s="272">
        <f>IF(N226="zákl. přenesená",J226,0)</f>
        <v>0</v>
      </c>
      <c r="BH226" s="272">
        <f>IF(N226="sníž. přenesená",J226,0)</f>
        <v>0</v>
      </c>
      <c r="BI226" s="272">
        <f>IF(N226="nulová",J226,0)</f>
        <v>0</v>
      </c>
      <c r="BJ226" s="18" t="s">
        <v>86</v>
      </c>
      <c r="BK226" s="272">
        <f>ROUND(I226*H226,2)</f>
        <v>0</v>
      </c>
      <c r="BL226" s="18" t="s">
        <v>174</v>
      </c>
      <c r="BM226" s="271" t="s">
        <v>1498</v>
      </c>
    </row>
    <row r="227" s="2" customFormat="1" ht="16.5" customHeight="1">
      <c r="A227" s="39"/>
      <c r="B227" s="40"/>
      <c r="C227" s="317" t="s">
        <v>330</v>
      </c>
      <c r="D227" s="317" t="s">
        <v>256</v>
      </c>
      <c r="E227" s="318" t="s">
        <v>1499</v>
      </c>
      <c r="F227" s="319" t="s">
        <v>1500</v>
      </c>
      <c r="G227" s="320" t="s">
        <v>1074</v>
      </c>
      <c r="H227" s="321">
        <v>8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43</v>
      </c>
      <c r="O227" s="92"/>
      <c r="P227" s="269">
        <f>O227*H227</f>
        <v>0</v>
      </c>
      <c r="Q227" s="269">
        <v>0.00059999999999999995</v>
      </c>
      <c r="R227" s="269">
        <f>Q227*H227</f>
        <v>0.0047999999999999996</v>
      </c>
      <c r="S227" s="269">
        <v>0</v>
      </c>
      <c r="T227" s="27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71" t="s">
        <v>213</v>
      </c>
      <c r="AT227" s="271" t="s">
        <v>256</v>
      </c>
      <c r="AU227" s="271" t="s">
        <v>88</v>
      </c>
      <c r="AY227" s="18" t="s">
        <v>168</v>
      </c>
      <c r="BE227" s="272">
        <f>IF(N227="základní",J227,0)</f>
        <v>0</v>
      </c>
      <c r="BF227" s="272">
        <f>IF(N227="snížená",J227,0)</f>
        <v>0</v>
      </c>
      <c r="BG227" s="272">
        <f>IF(N227="zákl. přenesená",J227,0)</f>
        <v>0</v>
      </c>
      <c r="BH227" s="272">
        <f>IF(N227="sníž. přenesená",J227,0)</f>
        <v>0</v>
      </c>
      <c r="BI227" s="272">
        <f>IF(N227="nulová",J227,0)</f>
        <v>0</v>
      </c>
      <c r="BJ227" s="18" t="s">
        <v>86</v>
      </c>
      <c r="BK227" s="272">
        <f>ROUND(I227*H227,2)</f>
        <v>0</v>
      </c>
      <c r="BL227" s="18" t="s">
        <v>174</v>
      </c>
      <c r="BM227" s="271" t="s">
        <v>1501</v>
      </c>
    </row>
    <row r="228" s="2" customFormat="1" ht="21.75" customHeight="1">
      <c r="A228" s="39"/>
      <c r="B228" s="40"/>
      <c r="C228" s="259" t="s">
        <v>335</v>
      </c>
      <c r="D228" s="259" t="s">
        <v>170</v>
      </c>
      <c r="E228" s="260" t="s">
        <v>1502</v>
      </c>
      <c r="F228" s="261" t="s">
        <v>1503</v>
      </c>
      <c r="G228" s="262" t="s">
        <v>1074</v>
      </c>
      <c r="H228" s="263">
        <v>6</v>
      </c>
      <c r="I228" s="264"/>
      <c r="J228" s="265">
        <f>ROUND(I228*H228,2)</f>
        <v>0</v>
      </c>
      <c r="K228" s="266"/>
      <c r="L228" s="45"/>
      <c r="M228" s="267" t="s">
        <v>1</v>
      </c>
      <c r="N228" s="268" t="s">
        <v>43</v>
      </c>
      <c r="O228" s="92"/>
      <c r="P228" s="269">
        <f>O228*H228</f>
        <v>0</v>
      </c>
      <c r="Q228" s="269">
        <v>0</v>
      </c>
      <c r="R228" s="269">
        <f>Q228*H228</f>
        <v>0</v>
      </c>
      <c r="S228" s="269">
        <v>0</v>
      </c>
      <c r="T228" s="27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71" t="s">
        <v>174</v>
      </c>
      <c r="AT228" s="271" t="s">
        <v>170</v>
      </c>
      <c r="AU228" s="271" t="s">
        <v>88</v>
      </c>
      <c r="AY228" s="18" t="s">
        <v>168</v>
      </c>
      <c r="BE228" s="272">
        <f>IF(N228="základní",J228,0)</f>
        <v>0</v>
      </c>
      <c r="BF228" s="272">
        <f>IF(N228="snížená",J228,0)</f>
        <v>0</v>
      </c>
      <c r="BG228" s="272">
        <f>IF(N228="zákl. přenesená",J228,0)</f>
        <v>0</v>
      </c>
      <c r="BH228" s="272">
        <f>IF(N228="sníž. přenesená",J228,0)</f>
        <v>0</v>
      </c>
      <c r="BI228" s="272">
        <f>IF(N228="nulová",J228,0)</f>
        <v>0</v>
      </c>
      <c r="BJ228" s="18" t="s">
        <v>86</v>
      </c>
      <c r="BK228" s="272">
        <f>ROUND(I228*H228,2)</f>
        <v>0</v>
      </c>
      <c r="BL228" s="18" t="s">
        <v>174</v>
      </c>
      <c r="BM228" s="271" t="s">
        <v>1504</v>
      </c>
    </row>
    <row r="229" s="2" customFormat="1" ht="16.5" customHeight="1">
      <c r="A229" s="39"/>
      <c r="B229" s="40"/>
      <c r="C229" s="317" t="s">
        <v>340</v>
      </c>
      <c r="D229" s="317" t="s">
        <v>256</v>
      </c>
      <c r="E229" s="318" t="s">
        <v>1505</v>
      </c>
      <c r="F229" s="319" t="s">
        <v>1506</v>
      </c>
      <c r="G229" s="320" t="s">
        <v>1074</v>
      </c>
      <c r="H229" s="321">
        <v>6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43</v>
      </c>
      <c r="O229" s="92"/>
      <c r="P229" s="269">
        <f>O229*H229</f>
        <v>0</v>
      </c>
      <c r="Q229" s="269">
        <v>0.00080000000000000004</v>
      </c>
      <c r="R229" s="269">
        <f>Q229*H229</f>
        <v>0.0048000000000000004</v>
      </c>
      <c r="S229" s="269">
        <v>0</v>
      </c>
      <c r="T229" s="27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71" t="s">
        <v>213</v>
      </c>
      <c r="AT229" s="271" t="s">
        <v>256</v>
      </c>
      <c r="AU229" s="271" t="s">
        <v>88</v>
      </c>
      <c r="AY229" s="18" t="s">
        <v>168</v>
      </c>
      <c r="BE229" s="272">
        <f>IF(N229="základní",J229,0)</f>
        <v>0</v>
      </c>
      <c r="BF229" s="272">
        <f>IF(N229="snížená",J229,0)</f>
        <v>0</v>
      </c>
      <c r="BG229" s="272">
        <f>IF(N229="zákl. přenesená",J229,0)</f>
        <v>0</v>
      </c>
      <c r="BH229" s="272">
        <f>IF(N229="sníž. přenesená",J229,0)</f>
        <v>0</v>
      </c>
      <c r="BI229" s="272">
        <f>IF(N229="nulová",J229,0)</f>
        <v>0</v>
      </c>
      <c r="BJ229" s="18" t="s">
        <v>86</v>
      </c>
      <c r="BK229" s="272">
        <f>ROUND(I229*H229,2)</f>
        <v>0</v>
      </c>
      <c r="BL229" s="18" t="s">
        <v>174</v>
      </c>
      <c r="BM229" s="271" t="s">
        <v>1507</v>
      </c>
    </row>
    <row r="230" s="2" customFormat="1" ht="21.75" customHeight="1">
      <c r="A230" s="39"/>
      <c r="B230" s="40"/>
      <c r="C230" s="259" t="s">
        <v>345</v>
      </c>
      <c r="D230" s="259" t="s">
        <v>170</v>
      </c>
      <c r="E230" s="260" t="s">
        <v>1508</v>
      </c>
      <c r="F230" s="261" t="s">
        <v>1509</v>
      </c>
      <c r="G230" s="262" t="s">
        <v>1074</v>
      </c>
      <c r="H230" s="263">
        <v>3</v>
      </c>
      <c r="I230" s="264"/>
      <c r="J230" s="265">
        <f>ROUND(I230*H230,2)</f>
        <v>0</v>
      </c>
      <c r="K230" s="266"/>
      <c r="L230" s="45"/>
      <c r="M230" s="267" t="s">
        <v>1</v>
      </c>
      <c r="N230" s="268" t="s">
        <v>43</v>
      </c>
      <c r="O230" s="92"/>
      <c r="P230" s="269">
        <f>O230*H230</f>
        <v>0</v>
      </c>
      <c r="Q230" s="269">
        <v>0.069470000000000004</v>
      </c>
      <c r="R230" s="269">
        <f>Q230*H230</f>
        <v>0.20841000000000001</v>
      </c>
      <c r="S230" s="269">
        <v>0</v>
      </c>
      <c r="T230" s="27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71" t="s">
        <v>174</v>
      </c>
      <c r="AT230" s="271" t="s">
        <v>170</v>
      </c>
      <c r="AU230" s="271" t="s">
        <v>88</v>
      </c>
      <c r="AY230" s="18" t="s">
        <v>168</v>
      </c>
      <c r="BE230" s="272">
        <f>IF(N230="základní",J230,0)</f>
        <v>0</v>
      </c>
      <c r="BF230" s="272">
        <f>IF(N230="snížená",J230,0)</f>
        <v>0</v>
      </c>
      <c r="BG230" s="272">
        <f>IF(N230="zákl. přenesená",J230,0)</f>
        <v>0</v>
      </c>
      <c r="BH230" s="272">
        <f>IF(N230="sníž. přenesená",J230,0)</f>
        <v>0</v>
      </c>
      <c r="BI230" s="272">
        <f>IF(N230="nulová",J230,0)</f>
        <v>0</v>
      </c>
      <c r="BJ230" s="18" t="s">
        <v>86</v>
      </c>
      <c r="BK230" s="272">
        <f>ROUND(I230*H230,2)</f>
        <v>0</v>
      </c>
      <c r="BL230" s="18" t="s">
        <v>174</v>
      </c>
      <c r="BM230" s="271" t="s">
        <v>1510</v>
      </c>
    </row>
    <row r="231" s="2" customFormat="1" ht="21.75" customHeight="1">
      <c r="A231" s="39"/>
      <c r="B231" s="40"/>
      <c r="C231" s="259" t="s">
        <v>350</v>
      </c>
      <c r="D231" s="259" t="s">
        <v>170</v>
      </c>
      <c r="E231" s="260" t="s">
        <v>1511</v>
      </c>
      <c r="F231" s="261" t="s">
        <v>1512</v>
      </c>
      <c r="G231" s="262" t="s">
        <v>1074</v>
      </c>
      <c r="H231" s="263">
        <v>3</v>
      </c>
      <c r="I231" s="264"/>
      <c r="J231" s="265">
        <f>ROUND(I231*H231,2)</f>
        <v>0</v>
      </c>
      <c r="K231" s="266"/>
      <c r="L231" s="45"/>
      <c r="M231" s="267" t="s">
        <v>1</v>
      </c>
      <c r="N231" s="268" t="s">
        <v>43</v>
      </c>
      <c r="O231" s="92"/>
      <c r="P231" s="269">
        <f>O231*H231</f>
        <v>0</v>
      </c>
      <c r="Q231" s="269">
        <v>0.01136</v>
      </c>
      <c r="R231" s="269">
        <f>Q231*H231</f>
        <v>0.034079999999999999</v>
      </c>
      <c r="S231" s="269">
        <v>0</v>
      </c>
      <c r="T231" s="27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71" t="s">
        <v>174</v>
      </c>
      <c r="AT231" s="271" t="s">
        <v>170</v>
      </c>
      <c r="AU231" s="271" t="s">
        <v>88</v>
      </c>
      <c r="AY231" s="18" t="s">
        <v>168</v>
      </c>
      <c r="BE231" s="272">
        <f>IF(N231="základní",J231,0)</f>
        <v>0</v>
      </c>
      <c r="BF231" s="272">
        <f>IF(N231="snížená",J231,0)</f>
        <v>0</v>
      </c>
      <c r="BG231" s="272">
        <f>IF(N231="zákl. přenesená",J231,0)</f>
        <v>0</v>
      </c>
      <c r="BH231" s="272">
        <f>IF(N231="sníž. přenesená",J231,0)</f>
        <v>0</v>
      </c>
      <c r="BI231" s="272">
        <f>IF(N231="nulová",J231,0)</f>
        <v>0</v>
      </c>
      <c r="BJ231" s="18" t="s">
        <v>86</v>
      </c>
      <c r="BK231" s="272">
        <f>ROUND(I231*H231,2)</f>
        <v>0</v>
      </c>
      <c r="BL231" s="18" t="s">
        <v>174</v>
      </c>
      <c r="BM231" s="271" t="s">
        <v>1513</v>
      </c>
    </row>
    <row r="232" s="2" customFormat="1" ht="21.75" customHeight="1">
      <c r="A232" s="39"/>
      <c r="B232" s="40"/>
      <c r="C232" s="259" t="s">
        <v>355</v>
      </c>
      <c r="D232" s="259" t="s">
        <v>170</v>
      </c>
      <c r="E232" s="260" t="s">
        <v>1514</v>
      </c>
      <c r="F232" s="261" t="s">
        <v>1515</v>
      </c>
      <c r="G232" s="262" t="s">
        <v>1074</v>
      </c>
      <c r="H232" s="263">
        <v>3</v>
      </c>
      <c r="I232" s="264"/>
      <c r="J232" s="265">
        <f>ROUND(I232*H232,2)</f>
        <v>0</v>
      </c>
      <c r="K232" s="266"/>
      <c r="L232" s="45"/>
      <c r="M232" s="267" t="s">
        <v>1</v>
      </c>
      <c r="N232" s="268" t="s">
        <v>43</v>
      </c>
      <c r="O232" s="92"/>
      <c r="P232" s="269">
        <f>O232*H232</f>
        <v>0</v>
      </c>
      <c r="Q232" s="269">
        <v>0</v>
      </c>
      <c r="R232" s="269">
        <f>Q232*H232</f>
        <v>0</v>
      </c>
      <c r="S232" s="269">
        <v>0</v>
      </c>
      <c r="T232" s="27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71" t="s">
        <v>174</v>
      </c>
      <c r="AT232" s="271" t="s">
        <v>170</v>
      </c>
      <c r="AU232" s="271" t="s">
        <v>88</v>
      </c>
      <c r="AY232" s="18" t="s">
        <v>168</v>
      </c>
      <c r="BE232" s="272">
        <f>IF(N232="základní",J232,0)</f>
        <v>0</v>
      </c>
      <c r="BF232" s="272">
        <f>IF(N232="snížená",J232,0)</f>
        <v>0</v>
      </c>
      <c r="BG232" s="272">
        <f>IF(N232="zákl. přenesená",J232,0)</f>
        <v>0</v>
      </c>
      <c r="BH232" s="272">
        <f>IF(N232="sníž. přenesená",J232,0)</f>
        <v>0</v>
      </c>
      <c r="BI232" s="272">
        <f>IF(N232="nulová",J232,0)</f>
        <v>0</v>
      </c>
      <c r="BJ232" s="18" t="s">
        <v>86</v>
      </c>
      <c r="BK232" s="272">
        <f>ROUND(I232*H232,2)</f>
        <v>0</v>
      </c>
      <c r="BL232" s="18" t="s">
        <v>174</v>
      </c>
      <c r="BM232" s="271" t="s">
        <v>1516</v>
      </c>
    </row>
    <row r="233" s="2" customFormat="1" ht="21.75" customHeight="1">
      <c r="A233" s="39"/>
      <c r="B233" s="40"/>
      <c r="C233" s="259" t="s">
        <v>360</v>
      </c>
      <c r="D233" s="259" t="s">
        <v>170</v>
      </c>
      <c r="E233" s="260" t="s">
        <v>1517</v>
      </c>
      <c r="F233" s="261" t="s">
        <v>1518</v>
      </c>
      <c r="G233" s="262" t="s">
        <v>1074</v>
      </c>
      <c r="H233" s="263">
        <v>3</v>
      </c>
      <c r="I233" s="264"/>
      <c r="J233" s="265">
        <f>ROUND(I233*H233,2)</f>
        <v>0</v>
      </c>
      <c r="K233" s="266"/>
      <c r="L233" s="45"/>
      <c r="M233" s="267" t="s">
        <v>1</v>
      </c>
      <c r="N233" s="268" t="s">
        <v>43</v>
      </c>
      <c r="O233" s="92"/>
      <c r="P233" s="269">
        <f>O233*H233</f>
        <v>0</v>
      </c>
      <c r="Q233" s="269">
        <v>0.15290999999999999</v>
      </c>
      <c r="R233" s="269">
        <f>Q233*H233</f>
        <v>0.45872999999999997</v>
      </c>
      <c r="S233" s="269">
        <v>0</v>
      </c>
      <c r="T233" s="27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71" t="s">
        <v>174</v>
      </c>
      <c r="AT233" s="271" t="s">
        <v>170</v>
      </c>
      <c r="AU233" s="271" t="s">
        <v>88</v>
      </c>
      <c r="AY233" s="18" t="s">
        <v>168</v>
      </c>
      <c r="BE233" s="272">
        <f>IF(N233="základní",J233,0)</f>
        <v>0</v>
      </c>
      <c r="BF233" s="272">
        <f>IF(N233="snížená",J233,0)</f>
        <v>0</v>
      </c>
      <c r="BG233" s="272">
        <f>IF(N233="zákl. přenesená",J233,0)</f>
        <v>0</v>
      </c>
      <c r="BH233" s="272">
        <f>IF(N233="sníž. přenesená",J233,0)</f>
        <v>0</v>
      </c>
      <c r="BI233" s="272">
        <f>IF(N233="nulová",J233,0)</f>
        <v>0</v>
      </c>
      <c r="BJ233" s="18" t="s">
        <v>86</v>
      </c>
      <c r="BK233" s="272">
        <f>ROUND(I233*H233,2)</f>
        <v>0</v>
      </c>
      <c r="BL233" s="18" t="s">
        <v>174</v>
      </c>
      <c r="BM233" s="271" t="s">
        <v>1519</v>
      </c>
    </row>
    <row r="234" s="2" customFormat="1" ht="21.75" customHeight="1">
      <c r="A234" s="39"/>
      <c r="B234" s="40"/>
      <c r="C234" s="259" t="s">
        <v>365</v>
      </c>
      <c r="D234" s="259" t="s">
        <v>170</v>
      </c>
      <c r="E234" s="260" t="s">
        <v>1520</v>
      </c>
      <c r="F234" s="261" t="s">
        <v>1521</v>
      </c>
      <c r="G234" s="262" t="s">
        <v>1074</v>
      </c>
      <c r="H234" s="263">
        <v>1</v>
      </c>
      <c r="I234" s="264"/>
      <c r="J234" s="265">
        <f>ROUND(I234*H234,2)</f>
        <v>0</v>
      </c>
      <c r="K234" s="266"/>
      <c r="L234" s="45"/>
      <c r="M234" s="267" t="s">
        <v>1</v>
      </c>
      <c r="N234" s="268" t="s">
        <v>43</v>
      </c>
      <c r="O234" s="92"/>
      <c r="P234" s="269">
        <f>O234*H234</f>
        <v>0</v>
      </c>
      <c r="Q234" s="269">
        <v>0</v>
      </c>
      <c r="R234" s="269">
        <f>Q234*H234</f>
        <v>0</v>
      </c>
      <c r="S234" s="269">
        <v>0</v>
      </c>
      <c r="T234" s="27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71" t="s">
        <v>174</v>
      </c>
      <c r="AT234" s="271" t="s">
        <v>170</v>
      </c>
      <c r="AU234" s="271" t="s">
        <v>88</v>
      </c>
      <c r="AY234" s="18" t="s">
        <v>168</v>
      </c>
      <c r="BE234" s="272">
        <f>IF(N234="základní",J234,0)</f>
        <v>0</v>
      </c>
      <c r="BF234" s="272">
        <f>IF(N234="snížená",J234,0)</f>
        <v>0</v>
      </c>
      <c r="BG234" s="272">
        <f>IF(N234="zákl. přenesená",J234,0)</f>
        <v>0</v>
      </c>
      <c r="BH234" s="272">
        <f>IF(N234="sníž. přenesená",J234,0)</f>
        <v>0</v>
      </c>
      <c r="BI234" s="272">
        <f>IF(N234="nulová",J234,0)</f>
        <v>0</v>
      </c>
      <c r="BJ234" s="18" t="s">
        <v>86</v>
      </c>
      <c r="BK234" s="272">
        <f>ROUND(I234*H234,2)</f>
        <v>0</v>
      </c>
      <c r="BL234" s="18" t="s">
        <v>174</v>
      </c>
      <c r="BM234" s="271" t="s">
        <v>1522</v>
      </c>
    </row>
    <row r="235" s="12" customFormat="1" ht="22.8" customHeight="1">
      <c r="A235" s="12"/>
      <c r="B235" s="243"/>
      <c r="C235" s="244"/>
      <c r="D235" s="245" t="s">
        <v>77</v>
      </c>
      <c r="E235" s="257" t="s">
        <v>218</v>
      </c>
      <c r="F235" s="257" t="s">
        <v>627</v>
      </c>
      <c r="G235" s="244"/>
      <c r="H235" s="244"/>
      <c r="I235" s="247"/>
      <c r="J235" s="258">
        <f>BK235</f>
        <v>0</v>
      </c>
      <c r="K235" s="244"/>
      <c r="L235" s="249"/>
      <c r="M235" s="250"/>
      <c r="N235" s="251"/>
      <c r="O235" s="251"/>
      <c r="P235" s="252">
        <f>SUM(P236:P245)</f>
        <v>0</v>
      </c>
      <c r="Q235" s="251"/>
      <c r="R235" s="252">
        <f>SUM(R236:R245)</f>
        <v>0.001665</v>
      </c>
      <c r="S235" s="251"/>
      <c r="T235" s="253">
        <f>SUM(T236:T245)</f>
        <v>5.3095999999999997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54" t="s">
        <v>86</v>
      </c>
      <c r="AT235" s="255" t="s">
        <v>77</v>
      </c>
      <c r="AU235" s="255" t="s">
        <v>86</v>
      </c>
      <c r="AY235" s="254" t="s">
        <v>168</v>
      </c>
      <c r="BK235" s="256">
        <f>SUM(BK236:BK245)</f>
        <v>0</v>
      </c>
    </row>
    <row r="236" s="2" customFormat="1" ht="21.75" customHeight="1">
      <c r="A236" s="39"/>
      <c r="B236" s="40"/>
      <c r="C236" s="259" t="s">
        <v>372</v>
      </c>
      <c r="D236" s="259" t="s">
        <v>170</v>
      </c>
      <c r="E236" s="260" t="s">
        <v>1523</v>
      </c>
      <c r="F236" s="261" t="s">
        <v>1524</v>
      </c>
      <c r="G236" s="262" t="s">
        <v>500</v>
      </c>
      <c r="H236" s="263">
        <v>38</v>
      </c>
      <c r="I236" s="264"/>
      <c r="J236" s="265">
        <f>ROUND(I236*H236,2)</f>
        <v>0</v>
      </c>
      <c r="K236" s="266"/>
      <c r="L236" s="45"/>
      <c r="M236" s="267" t="s">
        <v>1</v>
      </c>
      <c r="N236" s="268" t="s">
        <v>43</v>
      </c>
      <c r="O236" s="92"/>
      <c r="P236" s="269">
        <f>O236*H236</f>
        <v>0</v>
      </c>
      <c r="Q236" s="269">
        <v>0</v>
      </c>
      <c r="R236" s="269">
        <f>Q236*H236</f>
        <v>0</v>
      </c>
      <c r="S236" s="269">
        <v>0</v>
      </c>
      <c r="T236" s="27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71" t="s">
        <v>174</v>
      </c>
      <c r="AT236" s="271" t="s">
        <v>170</v>
      </c>
      <c r="AU236" s="271" t="s">
        <v>88</v>
      </c>
      <c r="AY236" s="18" t="s">
        <v>168</v>
      </c>
      <c r="BE236" s="272">
        <f>IF(N236="základní",J236,0)</f>
        <v>0</v>
      </c>
      <c r="BF236" s="272">
        <f>IF(N236="snížená",J236,0)</f>
        <v>0</v>
      </c>
      <c r="BG236" s="272">
        <f>IF(N236="zákl. přenesená",J236,0)</f>
        <v>0</v>
      </c>
      <c r="BH236" s="272">
        <f>IF(N236="sníž. přenesená",J236,0)</f>
        <v>0</v>
      </c>
      <c r="BI236" s="272">
        <f>IF(N236="nulová",J236,0)</f>
        <v>0</v>
      </c>
      <c r="BJ236" s="18" t="s">
        <v>86</v>
      </c>
      <c r="BK236" s="272">
        <f>ROUND(I236*H236,2)</f>
        <v>0</v>
      </c>
      <c r="BL236" s="18" t="s">
        <v>174</v>
      </c>
      <c r="BM236" s="271" t="s">
        <v>1525</v>
      </c>
    </row>
    <row r="237" s="2" customFormat="1" ht="16.5" customHeight="1">
      <c r="A237" s="39"/>
      <c r="B237" s="40"/>
      <c r="C237" s="259" t="s">
        <v>377</v>
      </c>
      <c r="D237" s="259" t="s">
        <v>170</v>
      </c>
      <c r="E237" s="260" t="s">
        <v>1526</v>
      </c>
      <c r="F237" s="261" t="s">
        <v>1527</v>
      </c>
      <c r="G237" s="262" t="s">
        <v>500</v>
      </c>
      <c r="H237" s="263">
        <v>112</v>
      </c>
      <c r="I237" s="264"/>
      <c r="J237" s="265">
        <f>ROUND(I237*H237,2)</f>
        <v>0</v>
      </c>
      <c r="K237" s="266"/>
      <c r="L237" s="45"/>
      <c r="M237" s="267" t="s">
        <v>1</v>
      </c>
      <c r="N237" s="268" t="s">
        <v>43</v>
      </c>
      <c r="O237" s="92"/>
      <c r="P237" s="269">
        <f>O237*H237</f>
        <v>0</v>
      </c>
      <c r="Q237" s="269">
        <v>0</v>
      </c>
      <c r="R237" s="269">
        <f>Q237*H237</f>
        <v>0</v>
      </c>
      <c r="S237" s="269">
        <v>0</v>
      </c>
      <c r="T237" s="27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71" t="s">
        <v>174</v>
      </c>
      <c r="AT237" s="271" t="s">
        <v>170</v>
      </c>
      <c r="AU237" s="271" t="s">
        <v>88</v>
      </c>
      <c r="AY237" s="18" t="s">
        <v>168</v>
      </c>
      <c r="BE237" s="272">
        <f>IF(N237="základní",J237,0)</f>
        <v>0</v>
      </c>
      <c r="BF237" s="272">
        <f>IF(N237="snížená",J237,0)</f>
        <v>0</v>
      </c>
      <c r="BG237" s="272">
        <f>IF(N237="zákl. přenesená",J237,0)</f>
        <v>0</v>
      </c>
      <c r="BH237" s="272">
        <f>IF(N237="sníž. přenesená",J237,0)</f>
        <v>0</v>
      </c>
      <c r="BI237" s="272">
        <f>IF(N237="nulová",J237,0)</f>
        <v>0</v>
      </c>
      <c r="BJ237" s="18" t="s">
        <v>86</v>
      </c>
      <c r="BK237" s="272">
        <f>ROUND(I237*H237,2)</f>
        <v>0</v>
      </c>
      <c r="BL237" s="18" t="s">
        <v>174</v>
      </c>
      <c r="BM237" s="271" t="s">
        <v>1528</v>
      </c>
    </row>
    <row r="238" s="13" customFormat="1">
      <c r="A238" s="13"/>
      <c r="B238" s="273"/>
      <c r="C238" s="274"/>
      <c r="D238" s="275" t="s">
        <v>176</v>
      </c>
      <c r="E238" s="276" t="s">
        <v>1</v>
      </c>
      <c r="F238" s="277" t="s">
        <v>1529</v>
      </c>
      <c r="G238" s="274"/>
      <c r="H238" s="278">
        <v>112</v>
      </c>
      <c r="I238" s="279"/>
      <c r="J238" s="274"/>
      <c r="K238" s="274"/>
      <c r="L238" s="280"/>
      <c r="M238" s="281"/>
      <c r="N238" s="282"/>
      <c r="O238" s="282"/>
      <c r="P238" s="282"/>
      <c r="Q238" s="282"/>
      <c r="R238" s="282"/>
      <c r="S238" s="282"/>
      <c r="T238" s="28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84" t="s">
        <v>176</v>
      </c>
      <c r="AU238" s="284" t="s">
        <v>88</v>
      </c>
      <c r="AV238" s="13" t="s">
        <v>88</v>
      </c>
      <c r="AW238" s="13" t="s">
        <v>34</v>
      </c>
      <c r="AX238" s="13" t="s">
        <v>86</v>
      </c>
      <c r="AY238" s="284" t="s">
        <v>168</v>
      </c>
    </row>
    <row r="239" s="2" customFormat="1" ht="16.5" customHeight="1">
      <c r="A239" s="39"/>
      <c r="B239" s="40"/>
      <c r="C239" s="259" t="s">
        <v>382</v>
      </c>
      <c r="D239" s="259" t="s">
        <v>170</v>
      </c>
      <c r="E239" s="260" t="s">
        <v>1530</v>
      </c>
      <c r="F239" s="261" t="s">
        <v>1531</v>
      </c>
      <c r="G239" s="262" t="s">
        <v>500</v>
      </c>
      <c r="H239" s="263">
        <v>55.5</v>
      </c>
      <c r="I239" s="264"/>
      <c r="J239" s="265">
        <f>ROUND(I239*H239,2)</f>
        <v>0</v>
      </c>
      <c r="K239" s="266"/>
      <c r="L239" s="45"/>
      <c r="M239" s="267" t="s">
        <v>1</v>
      </c>
      <c r="N239" s="268" t="s">
        <v>43</v>
      </c>
      <c r="O239" s="92"/>
      <c r="P239" s="269">
        <f>O239*H239</f>
        <v>0</v>
      </c>
      <c r="Q239" s="269">
        <v>3.0000000000000001E-05</v>
      </c>
      <c r="R239" s="269">
        <f>Q239*H239</f>
        <v>0.001665</v>
      </c>
      <c r="S239" s="269">
        <v>0</v>
      </c>
      <c r="T239" s="27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71" t="s">
        <v>174</v>
      </c>
      <c r="AT239" s="271" t="s">
        <v>170</v>
      </c>
      <c r="AU239" s="271" t="s">
        <v>88</v>
      </c>
      <c r="AY239" s="18" t="s">
        <v>168</v>
      </c>
      <c r="BE239" s="272">
        <f>IF(N239="základní",J239,0)</f>
        <v>0</v>
      </c>
      <c r="BF239" s="272">
        <f>IF(N239="snížená",J239,0)</f>
        <v>0</v>
      </c>
      <c r="BG239" s="272">
        <f>IF(N239="zákl. přenesená",J239,0)</f>
        <v>0</v>
      </c>
      <c r="BH239" s="272">
        <f>IF(N239="sníž. přenesená",J239,0)</f>
        <v>0</v>
      </c>
      <c r="BI239" s="272">
        <f>IF(N239="nulová",J239,0)</f>
        <v>0</v>
      </c>
      <c r="BJ239" s="18" t="s">
        <v>86</v>
      </c>
      <c r="BK239" s="272">
        <f>ROUND(I239*H239,2)</f>
        <v>0</v>
      </c>
      <c r="BL239" s="18" t="s">
        <v>174</v>
      </c>
      <c r="BM239" s="271" t="s">
        <v>1532</v>
      </c>
    </row>
    <row r="240" s="13" customFormat="1">
      <c r="A240" s="13"/>
      <c r="B240" s="273"/>
      <c r="C240" s="274"/>
      <c r="D240" s="275" t="s">
        <v>176</v>
      </c>
      <c r="E240" s="276" t="s">
        <v>1</v>
      </c>
      <c r="F240" s="277" t="s">
        <v>1533</v>
      </c>
      <c r="G240" s="274"/>
      <c r="H240" s="278">
        <v>55.5</v>
      </c>
      <c r="I240" s="279"/>
      <c r="J240" s="274"/>
      <c r="K240" s="274"/>
      <c r="L240" s="280"/>
      <c r="M240" s="281"/>
      <c r="N240" s="282"/>
      <c r="O240" s="282"/>
      <c r="P240" s="282"/>
      <c r="Q240" s="282"/>
      <c r="R240" s="282"/>
      <c r="S240" s="282"/>
      <c r="T240" s="28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84" t="s">
        <v>176</v>
      </c>
      <c r="AU240" s="284" t="s">
        <v>88</v>
      </c>
      <c r="AV240" s="13" t="s">
        <v>88</v>
      </c>
      <c r="AW240" s="13" t="s">
        <v>34</v>
      </c>
      <c r="AX240" s="13" t="s">
        <v>86</v>
      </c>
      <c r="AY240" s="284" t="s">
        <v>168</v>
      </c>
    </row>
    <row r="241" s="2" customFormat="1" ht="33" customHeight="1">
      <c r="A241" s="39"/>
      <c r="B241" s="40"/>
      <c r="C241" s="259" t="s">
        <v>386</v>
      </c>
      <c r="D241" s="259" t="s">
        <v>170</v>
      </c>
      <c r="E241" s="260" t="s">
        <v>1534</v>
      </c>
      <c r="F241" s="261" t="s">
        <v>1535</v>
      </c>
      <c r="G241" s="262" t="s">
        <v>173</v>
      </c>
      <c r="H241" s="263">
        <v>1.3680000000000001</v>
      </c>
      <c r="I241" s="264"/>
      <c r="J241" s="265">
        <f>ROUND(I241*H241,2)</f>
        <v>0</v>
      </c>
      <c r="K241" s="266"/>
      <c r="L241" s="45"/>
      <c r="M241" s="267" t="s">
        <v>1</v>
      </c>
      <c r="N241" s="268" t="s">
        <v>43</v>
      </c>
      <c r="O241" s="92"/>
      <c r="P241" s="269">
        <f>O241*H241</f>
        <v>0</v>
      </c>
      <c r="Q241" s="269">
        <v>0</v>
      </c>
      <c r="R241" s="269">
        <f>Q241*H241</f>
        <v>0</v>
      </c>
      <c r="S241" s="269">
        <v>2.2000000000000002</v>
      </c>
      <c r="T241" s="270">
        <f>S241*H241</f>
        <v>3.0096000000000003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71" t="s">
        <v>174</v>
      </c>
      <c r="AT241" s="271" t="s">
        <v>170</v>
      </c>
      <c r="AU241" s="271" t="s">
        <v>88</v>
      </c>
      <c r="AY241" s="18" t="s">
        <v>168</v>
      </c>
      <c r="BE241" s="272">
        <f>IF(N241="základní",J241,0)</f>
        <v>0</v>
      </c>
      <c r="BF241" s="272">
        <f>IF(N241="snížená",J241,0)</f>
        <v>0</v>
      </c>
      <c r="BG241" s="272">
        <f>IF(N241="zákl. přenesená",J241,0)</f>
        <v>0</v>
      </c>
      <c r="BH241" s="272">
        <f>IF(N241="sníž. přenesená",J241,0)</f>
        <v>0</v>
      </c>
      <c r="BI241" s="272">
        <f>IF(N241="nulová",J241,0)</f>
        <v>0</v>
      </c>
      <c r="BJ241" s="18" t="s">
        <v>86</v>
      </c>
      <c r="BK241" s="272">
        <f>ROUND(I241*H241,2)</f>
        <v>0</v>
      </c>
      <c r="BL241" s="18" t="s">
        <v>174</v>
      </c>
      <c r="BM241" s="271" t="s">
        <v>1536</v>
      </c>
    </row>
    <row r="242" s="13" customFormat="1">
      <c r="A242" s="13"/>
      <c r="B242" s="273"/>
      <c r="C242" s="274"/>
      <c r="D242" s="275" t="s">
        <v>176</v>
      </c>
      <c r="E242" s="276" t="s">
        <v>1</v>
      </c>
      <c r="F242" s="277" t="s">
        <v>1537</v>
      </c>
      <c r="G242" s="274"/>
      <c r="H242" s="278">
        <v>1.3680000000000001</v>
      </c>
      <c r="I242" s="279"/>
      <c r="J242" s="274"/>
      <c r="K242" s="274"/>
      <c r="L242" s="280"/>
      <c r="M242" s="281"/>
      <c r="N242" s="282"/>
      <c r="O242" s="282"/>
      <c r="P242" s="282"/>
      <c r="Q242" s="282"/>
      <c r="R242" s="282"/>
      <c r="S242" s="282"/>
      <c r="T242" s="28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84" t="s">
        <v>176</v>
      </c>
      <c r="AU242" s="284" t="s">
        <v>88</v>
      </c>
      <c r="AV242" s="13" t="s">
        <v>88</v>
      </c>
      <c r="AW242" s="13" t="s">
        <v>34</v>
      </c>
      <c r="AX242" s="13" t="s">
        <v>86</v>
      </c>
      <c r="AY242" s="284" t="s">
        <v>168</v>
      </c>
    </row>
    <row r="243" s="2" customFormat="1" ht="21.75" customHeight="1">
      <c r="A243" s="39"/>
      <c r="B243" s="40"/>
      <c r="C243" s="259" t="s">
        <v>391</v>
      </c>
      <c r="D243" s="259" t="s">
        <v>170</v>
      </c>
      <c r="E243" s="260" t="s">
        <v>1538</v>
      </c>
      <c r="F243" s="261" t="s">
        <v>1539</v>
      </c>
      <c r="G243" s="262" t="s">
        <v>500</v>
      </c>
      <c r="H243" s="263">
        <v>100</v>
      </c>
      <c r="I243" s="264"/>
      <c r="J243" s="265">
        <f>ROUND(I243*H243,2)</f>
        <v>0</v>
      </c>
      <c r="K243" s="266"/>
      <c r="L243" s="45"/>
      <c r="M243" s="267" t="s">
        <v>1</v>
      </c>
      <c r="N243" s="268" t="s">
        <v>43</v>
      </c>
      <c r="O243" s="92"/>
      <c r="P243" s="269">
        <f>O243*H243</f>
        <v>0</v>
      </c>
      <c r="Q243" s="269">
        <v>0</v>
      </c>
      <c r="R243" s="269">
        <f>Q243*H243</f>
        <v>0</v>
      </c>
      <c r="S243" s="269">
        <v>0.023</v>
      </c>
      <c r="T243" s="270">
        <f>S243*H243</f>
        <v>2.2999999999999998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71" t="s">
        <v>174</v>
      </c>
      <c r="AT243" s="271" t="s">
        <v>170</v>
      </c>
      <c r="AU243" s="271" t="s">
        <v>88</v>
      </c>
      <c r="AY243" s="18" t="s">
        <v>168</v>
      </c>
      <c r="BE243" s="272">
        <f>IF(N243="základní",J243,0)</f>
        <v>0</v>
      </c>
      <c r="BF243" s="272">
        <f>IF(N243="snížená",J243,0)</f>
        <v>0</v>
      </c>
      <c r="BG243" s="272">
        <f>IF(N243="zákl. přenesená",J243,0)</f>
        <v>0</v>
      </c>
      <c r="BH243" s="272">
        <f>IF(N243="sníž. přenesená",J243,0)</f>
        <v>0</v>
      </c>
      <c r="BI243" s="272">
        <f>IF(N243="nulová",J243,0)</f>
        <v>0</v>
      </c>
      <c r="BJ243" s="18" t="s">
        <v>86</v>
      </c>
      <c r="BK243" s="272">
        <f>ROUND(I243*H243,2)</f>
        <v>0</v>
      </c>
      <c r="BL243" s="18" t="s">
        <v>174</v>
      </c>
      <c r="BM243" s="271" t="s">
        <v>1540</v>
      </c>
    </row>
    <row r="244" s="2" customFormat="1" ht="21.75" customHeight="1">
      <c r="A244" s="39"/>
      <c r="B244" s="40"/>
      <c r="C244" s="259" t="s">
        <v>396</v>
      </c>
      <c r="D244" s="259" t="s">
        <v>170</v>
      </c>
      <c r="E244" s="260" t="s">
        <v>1541</v>
      </c>
      <c r="F244" s="261" t="s">
        <v>1542</v>
      </c>
      <c r="G244" s="262" t="s">
        <v>210</v>
      </c>
      <c r="H244" s="263">
        <v>22.800000000000001</v>
      </c>
      <c r="I244" s="264"/>
      <c r="J244" s="265">
        <f>ROUND(I244*H244,2)</f>
        <v>0</v>
      </c>
      <c r="K244" s="266"/>
      <c r="L244" s="45"/>
      <c r="M244" s="267" t="s">
        <v>1</v>
      </c>
      <c r="N244" s="268" t="s">
        <v>43</v>
      </c>
      <c r="O244" s="92"/>
      <c r="P244" s="269">
        <f>O244*H244</f>
        <v>0</v>
      </c>
      <c r="Q244" s="269">
        <v>0</v>
      </c>
      <c r="R244" s="269">
        <f>Q244*H244</f>
        <v>0</v>
      </c>
      <c r="S244" s="269">
        <v>0</v>
      </c>
      <c r="T244" s="27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71" t="s">
        <v>174</v>
      </c>
      <c r="AT244" s="271" t="s">
        <v>170</v>
      </c>
      <c r="AU244" s="271" t="s">
        <v>88</v>
      </c>
      <c r="AY244" s="18" t="s">
        <v>168</v>
      </c>
      <c r="BE244" s="272">
        <f>IF(N244="základní",J244,0)</f>
        <v>0</v>
      </c>
      <c r="BF244" s="272">
        <f>IF(N244="snížená",J244,0)</f>
        <v>0</v>
      </c>
      <c r="BG244" s="272">
        <f>IF(N244="zákl. přenesená",J244,0)</f>
        <v>0</v>
      </c>
      <c r="BH244" s="272">
        <f>IF(N244="sníž. přenesená",J244,0)</f>
        <v>0</v>
      </c>
      <c r="BI244" s="272">
        <f>IF(N244="nulová",J244,0)</f>
        <v>0</v>
      </c>
      <c r="BJ244" s="18" t="s">
        <v>86</v>
      </c>
      <c r="BK244" s="272">
        <f>ROUND(I244*H244,2)</f>
        <v>0</v>
      </c>
      <c r="BL244" s="18" t="s">
        <v>174</v>
      </c>
      <c r="BM244" s="271" t="s">
        <v>1543</v>
      </c>
    </row>
    <row r="245" s="13" customFormat="1">
      <c r="A245" s="13"/>
      <c r="B245" s="273"/>
      <c r="C245" s="274"/>
      <c r="D245" s="275" t="s">
        <v>176</v>
      </c>
      <c r="E245" s="276" t="s">
        <v>1</v>
      </c>
      <c r="F245" s="277" t="s">
        <v>1544</v>
      </c>
      <c r="G245" s="274"/>
      <c r="H245" s="278">
        <v>22.800000000000001</v>
      </c>
      <c r="I245" s="279"/>
      <c r="J245" s="274"/>
      <c r="K245" s="274"/>
      <c r="L245" s="280"/>
      <c r="M245" s="281"/>
      <c r="N245" s="282"/>
      <c r="O245" s="282"/>
      <c r="P245" s="282"/>
      <c r="Q245" s="282"/>
      <c r="R245" s="282"/>
      <c r="S245" s="282"/>
      <c r="T245" s="28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84" t="s">
        <v>176</v>
      </c>
      <c r="AU245" s="284" t="s">
        <v>88</v>
      </c>
      <c r="AV245" s="13" t="s">
        <v>88</v>
      </c>
      <c r="AW245" s="13" t="s">
        <v>34</v>
      </c>
      <c r="AX245" s="13" t="s">
        <v>86</v>
      </c>
      <c r="AY245" s="284" t="s">
        <v>168</v>
      </c>
    </row>
    <row r="246" s="12" customFormat="1" ht="22.8" customHeight="1">
      <c r="A246" s="12"/>
      <c r="B246" s="243"/>
      <c r="C246" s="244"/>
      <c r="D246" s="245" t="s">
        <v>77</v>
      </c>
      <c r="E246" s="257" t="s">
        <v>797</v>
      </c>
      <c r="F246" s="257" t="s">
        <v>798</v>
      </c>
      <c r="G246" s="244"/>
      <c r="H246" s="244"/>
      <c r="I246" s="247"/>
      <c r="J246" s="258">
        <f>BK246</f>
        <v>0</v>
      </c>
      <c r="K246" s="244"/>
      <c r="L246" s="249"/>
      <c r="M246" s="250"/>
      <c r="N246" s="251"/>
      <c r="O246" s="251"/>
      <c r="P246" s="252">
        <f>SUM(P247:P253)</f>
        <v>0</v>
      </c>
      <c r="Q246" s="251"/>
      <c r="R246" s="252">
        <f>SUM(R247:R253)</f>
        <v>0</v>
      </c>
      <c r="S246" s="251"/>
      <c r="T246" s="253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54" t="s">
        <v>86</v>
      </c>
      <c r="AT246" s="255" t="s">
        <v>77</v>
      </c>
      <c r="AU246" s="255" t="s">
        <v>86</v>
      </c>
      <c r="AY246" s="254" t="s">
        <v>168</v>
      </c>
      <c r="BK246" s="256">
        <f>SUM(BK247:BK253)</f>
        <v>0</v>
      </c>
    </row>
    <row r="247" s="2" customFormat="1" ht="21.75" customHeight="1">
      <c r="A247" s="39"/>
      <c r="B247" s="40"/>
      <c r="C247" s="259" t="s">
        <v>401</v>
      </c>
      <c r="D247" s="259" t="s">
        <v>170</v>
      </c>
      <c r="E247" s="260" t="s">
        <v>1545</v>
      </c>
      <c r="F247" s="261" t="s">
        <v>1546</v>
      </c>
      <c r="G247" s="262" t="s">
        <v>221</v>
      </c>
      <c r="H247" s="263">
        <v>17.190000000000001</v>
      </c>
      <c r="I247" s="264"/>
      <c r="J247" s="265">
        <f>ROUND(I247*H247,2)</f>
        <v>0</v>
      </c>
      <c r="K247" s="266"/>
      <c r="L247" s="45"/>
      <c r="M247" s="267" t="s">
        <v>1</v>
      </c>
      <c r="N247" s="268" t="s">
        <v>43</v>
      </c>
      <c r="O247" s="92"/>
      <c r="P247" s="269">
        <f>O247*H247</f>
        <v>0</v>
      </c>
      <c r="Q247" s="269">
        <v>0</v>
      </c>
      <c r="R247" s="269">
        <f>Q247*H247</f>
        <v>0</v>
      </c>
      <c r="S247" s="269">
        <v>0</v>
      </c>
      <c r="T247" s="27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71" t="s">
        <v>174</v>
      </c>
      <c r="AT247" s="271" t="s">
        <v>170</v>
      </c>
      <c r="AU247" s="271" t="s">
        <v>88</v>
      </c>
      <c r="AY247" s="18" t="s">
        <v>168</v>
      </c>
      <c r="BE247" s="272">
        <f>IF(N247="základní",J247,0)</f>
        <v>0</v>
      </c>
      <c r="BF247" s="272">
        <f>IF(N247="snížená",J247,0)</f>
        <v>0</v>
      </c>
      <c r="BG247" s="272">
        <f>IF(N247="zákl. přenesená",J247,0)</f>
        <v>0</v>
      </c>
      <c r="BH247" s="272">
        <f>IF(N247="sníž. přenesená",J247,0)</f>
        <v>0</v>
      </c>
      <c r="BI247" s="272">
        <f>IF(N247="nulová",J247,0)</f>
        <v>0</v>
      </c>
      <c r="BJ247" s="18" t="s">
        <v>86</v>
      </c>
      <c r="BK247" s="272">
        <f>ROUND(I247*H247,2)</f>
        <v>0</v>
      </c>
      <c r="BL247" s="18" t="s">
        <v>174</v>
      </c>
      <c r="BM247" s="271" t="s">
        <v>1547</v>
      </c>
    </row>
    <row r="248" s="2" customFormat="1" ht="16.5" customHeight="1">
      <c r="A248" s="39"/>
      <c r="B248" s="40"/>
      <c r="C248" s="259" t="s">
        <v>407</v>
      </c>
      <c r="D248" s="259" t="s">
        <v>170</v>
      </c>
      <c r="E248" s="260" t="s">
        <v>1548</v>
      </c>
      <c r="F248" s="261" t="s">
        <v>1549</v>
      </c>
      <c r="G248" s="262" t="s">
        <v>221</v>
      </c>
      <c r="H248" s="263">
        <v>326.61000000000001</v>
      </c>
      <c r="I248" s="264"/>
      <c r="J248" s="265">
        <f>ROUND(I248*H248,2)</f>
        <v>0</v>
      </c>
      <c r="K248" s="266"/>
      <c r="L248" s="45"/>
      <c r="M248" s="267" t="s">
        <v>1</v>
      </c>
      <c r="N248" s="268" t="s">
        <v>43</v>
      </c>
      <c r="O248" s="92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71" t="s">
        <v>174</v>
      </c>
      <c r="AT248" s="271" t="s">
        <v>170</v>
      </c>
      <c r="AU248" s="271" t="s">
        <v>88</v>
      </c>
      <c r="AY248" s="18" t="s">
        <v>168</v>
      </c>
      <c r="BE248" s="272">
        <f>IF(N248="základní",J248,0)</f>
        <v>0</v>
      </c>
      <c r="BF248" s="272">
        <f>IF(N248="snížená",J248,0)</f>
        <v>0</v>
      </c>
      <c r="BG248" s="272">
        <f>IF(N248="zákl. přenesená",J248,0)</f>
        <v>0</v>
      </c>
      <c r="BH248" s="272">
        <f>IF(N248="sníž. přenesená",J248,0)</f>
        <v>0</v>
      </c>
      <c r="BI248" s="272">
        <f>IF(N248="nulová",J248,0)</f>
        <v>0</v>
      </c>
      <c r="BJ248" s="18" t="s">
        <v>86</v>
      </c>
      <c r="BK248" s="272">
        <f>ROUND(I248*H248,2)</f>
        <v>0</v>
      </c>
      <c r="BL248" s="18" t="s">
        <v>174</v>
      </c>
      <c r="BM248" s="271" t="s">
        <v>1550</v>
      </c>
    </row>
    <row r="249" s="13" customFormat="1">
      <c r="A249" s="13"/>
      <c r="B249" s="273"/>
      <c r="C249" s="274"/>
      <c r="D249" s="275" t="s">
        <v>176</v>
      </c>
      <c r="E249" s="276" t="s">
        <v>1</v>
      </c>
      <c r="F249" s="277" t="s">
        <v>1551</v>
      </c>
      <c r="G249" s="274"/>
      <c r="H249" s="278">
        <v>326.61000000000001</v>
      </c>
      <c r="I249" s="279"/>
      <c r="J249" s="274"/>
      <c r="K249" s="274"/>
      <c r="L249" s="280"/>
      <c r="M249" s="281"/>
      <c r="N249" s="282"/>
      <c r="O249" s="282"/>
      <c r="P249" s="282"/>
      <c r="Q249" s="282"/>
      <c r="R249" s="282"/>
      <c r="S249" s="282"/>
      <c r="T249" s="28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84" t="s">
        <v>176</v>
      </c>
      <c r="AU249" s="284" t="s">
        <v>88</v>
      </c>
      <c r="AV249" s="13" t="s">
        <v>88</v>
      </c>
      <c r="AW249" s="13" t="s">
        <v>34</v>
      </c>
      <c r="AX249" s="13" t="s">
        <v>86</v>
      </c>
      <c r="AY249" s="284" t="s">
        <v>168</v>
      </c>
    </row>
    <row r="250" s="2" customFormat="1" ht="16.5" customHeight="1">
      <c r="A250" s="39"/>
      <c r="B250" s="40"/>
      <c r="C250" s="259" t="s">
        <v>412</v>
      </c>
      <c r="D250" s="259" t="s">
        <v>170</v>
      </c>
      <c r="E250" s="260" t="s">
        <v>1552</v>
      </c>
      <c r="F250" s="261" t="s">
        <v>1553</v>
      </c>
      <c r="G250" s="262" t="s">
        <v>221</v>
      </c>
      <c r="H250" s="263">
        <v>17.190000000000001</v>
      </c>
      <c r="I250" s="264"/>
      <c r="J250" s="265">
        <f>ROUND(I250*H250,2)</f>
        <v>0</v>
      </c>
      <c r="K250" s="266"/>
      <c r="L250" s="45"/>
      <c r="M250" s="267" t="s">
        <v>1</v>
      </c>
      <c r="N250" s="268" t="s">
        <v>43</v>
      </c>
      <c r="O250" s="92"/>
      <c r="P250" s="269">
        <f>O250*H250</f>
        <v>0</v>
      </c>
      <c r="Q250" s="269">
        <v>0</v>
      </c>
      <c r="R250" s="269">
        <f>Q250*H250</f>
        <v>0</v>
      </c>
      <c r="S250" s="269">
        <v>0</v>
      </c>
      <c r="T250" s="27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71" t="s">
        <v>174</v>
      </c>
      <c r="AT250" s="271" t="s">
        <v>170</v>
      </c>
      <c r="AU250" s="271" t="s">
        <v>88</v>
      </c>
      <c r="AY250" s="18" t="s">
        <v>168</v>
      </c>
      <c r="BE250" s="272">
        <f>IF(N250="základní",J250,0)</f>
        <v>0</v>
      </c>
      <c r="BF250" s="272">
        <f>IF(N250="snížená",J250,0)</f>
        <v>0</v>
      </c>
      <c r="BG250" s="272">
        <f>IF(N250="zákl. přenesená",J250,0)</f>
        <v>0</v>
      </c>
      <c r="BH250" s="272">
        <f>IF(N250="sníž. přenesená",J250,0)</f>
        <v>0</v>
      </c>
      <c r="BI250" s="272">
        <f>IF(N250="nulová",J250,0)</f>
        <v>0</v>
      </c>
      <c r="BJ250" s="18" t="s">
        <v>86</v>
      </c>
      <c r="BK250" s="272">
        <f>ROUND(I250*H250,2)</f>
        <v>0</v>
      </c>
      <c r="BL250" s="18" t="s">
        <v>174</v>
      </c>
      <c r="BM250" s="271" t="s">
        <v>1554</v>
      </c>
    </row>
    <row r="251" s="2" customFormat="1" ht="21.75" customHeight="1">
      <c r="A251" s="39"/>
      <c r="B251" s="40"/>
      <c r="C251" s="259" t="s">
        <v>417</v>
      </c>
      <c r="D251" s="259" t="s">
        <v>170</v>
      </c>
      <c r="E251" s="260" t="s">
        <v>1555</v>
      </c>
      <c r="F251" s="261" t="s">
        <v>1556</v>
      </c>
      <c r="G251" s="262" t="s">
        <v>221</v>
      </c>
      <c r="H251" s="263">
        <v>17.190000000000001</v>
      </c>
      <c r="I251" s="264"/>
      <c r="J251" s="265">
        <f>ROUND(I251*H251,2)</f>
        <v>0</v>
      </c>
      <c r="K251" s="266"/>
      <c r="L251" s="45"/>
      <c r="M251" s="267" t="s">
        <v>1</v>
      </c>
      <c r="N251" s="268" t="s">
        <v>43</v>
      </c>
      <c r="O251" s="92"/>
      <c r="P251" s="269">
        <f>O251*H251</f>
        <v>0</v>
      </c>
      <c r="Q251" s="269">
        <v>0</v>
      </c>
      <c r="R251" s="269">
        <f>Q251*H251</f>
        <v>0</v>
      </c>
      <c r="S251" s="269">
        <v>0</v>
      </c>
      <c r="T251" s="27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71" t="s">
        <v>174</v>
      </c>
      <c r="AT251" s="271" t="s">
        <v>170</v>
      </c>
      <c r="AU251" s="271" t="s">
        <v>88</v>
      </c>
      <c r="AY251" s="18" t="s">
        <v>168</v>
      </c>
      <c r="BE251" s="272">
        <f>IF(N251="základní",J251,0)</f>
        <v>0</v>
      </c>
      <c r="BF251" s="272">
        <f>IF(N251="snížená",J251,0)</f>
        <v>0</v>
      </c>
      <c r="BG251" s="272">
        <f>IF(N251="zákl. přenesená",J251,0)</f>
        <v>0</v>
      </c>
      <c r="BH251" s="272">
        <f>IF(N251="sníž. přenesená",J251,0)</f>
        <v>0</v>
      </c>
      <c r="BI251" s="272">
        <f>IF(N251="nulová",J251,0)</f>
        <v>0</v>
      </c>
      <c r="BJ251" s="18" t="s">
        <v>86</v>
      </c>
      <c r="BK251" s="272">
        <f>ROUND(I251*H251,2)</f>
        <v>0</v>
      </c>
      <c r="BL251" s="18" t="s">
        <v>174</v>
      </c>
      <c r="BM251" s="271" t="s">
        <v>1557</v>
      </c>
    </row>
    <row r="252" s="2" customFormat="1" ht="21.75" customHeight="1">
      <c r="A252" s="39"/>
      <c r="B252" s="40"/>
      <c r="C252" s="259" t="s">
        <v>434</v>
      </c>
      <c r="D252" s="259" t="s">
        <v>170</v>
      </c>
      <c r="E252" s="260" t="s">
        <v>1558</v>
      </c>
      <c r="F252" s="261" t="s">
        <v>1559</v>
      </c>
      <c r="G252" s="262" t="s">
        <v>221</v>
      </c>
      <c r="H252" s="263">
        <v>17.190000000000001</v>
      </c>
      <c r="I252" s="264"/>
      <c r="J252" s="265">
        <f>ROUND(I252*H252,2)</f>
        <v>0</v>
      </c>
      <c r="K252" s="266"/>
      <c r="L252" s="45"/>
      <c r="M252" s="267" t="s">
        <v>1</v>
      </c>
      <c r="N252" s="268" t="s">
        <v>43</v>
      </c>
      <c r="O252" s="92"/>
      <c r="P252" s="269">
        <f>O252*H252</f>
        <v>0</v>
      </c>
      <c r="Q252" s="269">
        <v>0</v>
      </c>
      <c r="R252" s="269">
        <f>Q252*H252</f>
        <v>0</v>
      </c>
      <c r="S252" s="269">
        <v>0</v>
      </c>
      <c r="T252" s="27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71" t="s">
        <v>174</v>
      </c>
      <c r="AT252" s="271" t="s">
        <v>170</v>
      </c>
      <c r="AU252" s="271" t="s">
        <v>88</v>
      </c>
      <c r="AY252" s="18" t="s">
        <v>168</v>
      </c>
      <c r="BE252" s="272">
        <f>IF(N252="základní",J252,0)</f>
        <v>0</v>
      </c>
      <c r="BF252" s="272">
        <f>IF(N252="snížená",J252,0)</f>
        <v>0</v>
      </c>
      <c r="BG252" s="272">
        <f>IF(N252="zákl. přenesená",J252,0)</f>
        <v>0</v>
      </c>
      <c r="BH252" s="272">
        <f>IF(N252="sníž. přenesená",J252,0)</f>
        <v>0</v>
      </c>
      <c r="BI252" s="272">
        <f>IF(N252="nulová",J252,0)</f>
        <v>0</v>
      </c>
      <c r="BJ252" s="18" t="s">
        <v>86</v>
      </c>
      <c r="BK252" s="272">
        <f>ROUND(I252*H252,2)</f>
        <v>0</v>
      </c>
      <c r="BL252" s="18" t="s">
        <v>174</v>
      </c>
      <c r="BM252" s="271" t="s">
        <v>1560</v>
      </c>
    </row>
    <row r="253" s="2" customFormat="1" ht="21.75" customHeight="1">
      <c r="A253" s="39"/>
      <c r="B253" s="40"/>
      <c r="C253" s="259" t="s">
        <v>445</v>
      </c>
      <c r="D253" s="259" t="s">
        <v>170</v>
      </c>
      <c r="E253" s="260" t="s">
        <v>1561</v>
      </c>
      <c r="F253" s="261" t="s">
        <v>1562</v>
      </c>
      <c r="G253" s="262" t="s">
        <v>221</v>
      </c>
      <c r="H253" s="263">
        <v>723.19799999999998</v>
      </c>
      <c r="I253" s="264"/>
      <c r="J253" s="265">
        <f>ROUND(I253*H253,2)</f>
        <v>0</v>
      </c>
      <c r="K253" s="266"/>
      <c r="L253" s="45"/>
      <c r="M253" s="267" t="s">
        <v>1</v>
      </c>
      <c r="N253" s="268" t="s">
        <v>43</v>
      </c>
      <c r="O253" s="92"/>
      <c r="P253" s="269">
        <f>O253*H253</f>
        <v>0</v>
      </c>
      <c r="Q253" s="269">
        <v>0</v>
      </c>
      <c r="R253" s="269">
        <f>Q253*H253</f>
        <v>0</v>
      </c>
      <c r="S253" s="269">
        <v>0</v>
      </c>
      <c r="T253" s="27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71" t="s">
        <v>174</v>
      </c>
      <c r="AT253" s="271" t="s">
        <v>170</v>
      </c>
      <c r="AU253" s="271" t="s">
        <v>88</v>
      </c>
      <c r="AY253" s="18" t="s">
        <v>168</v>
      </c>
      <c r="BE253" s="272">
        <f>IF(N253="základní",J253,0)</f>
        <v>0</v>
      </c>
      <c r="BF253" s="272">
        <f>IF(N253="snížená",J253,0)</f>
        <v>0</v>
      </c>
      <c r="BG253" s="272">
        <f>IF(N253="zákl. přenesená",J253,0)</f>
        <v>0</v>
      </c>
      <c r="BH253" s="272">
        <f>IF(N253="sníž. přenesená",J253,0)</f>
        <v>0</v>
      </c>
      <c r="BI253" s="272">
        <f>IF(N253="nulová",J253,0)</f>
        <v>0</v>
      </c>
      <c r="BJ253" s="18" t="s">
        <v>86</v>
      </c>
      <c r="BK253" s="272">
        <f>ROUND(I253*H253,2)</f>
        <v>0</v>
      </c>
      <c r="BL253" s="18" t="s">
        <v>174</v>
      </c>
      <c r="BM253" s="271" t="s">
        <v>1563</v>
      </c>
    </row>
    <row r="254" s="12" customFormat="1" ht="22.8" customHeight="1">
      <c r="A254" s="12"/>
      <c r="B254" s="243"/>
      <c r="C254" s="244"/>
      <c r="D254" s="245" t="s">
        <v>77</v>
      </c>
      <c r="E254" s="257" t="s">
        <v>820</v>
      </c>
      <c r="F254" s="257" t="s">
        <v>821</v>
      </c>
      <c r="G254" s="244"/>
      <c r="H254" s="244"/>
      <c r="I254" s="247"/>
      <c r="J254" s="258">
        <f>BK254</f>
        <v>0</v>
      </c>
      <c r="K254" s="244"/>
      <c r="L254" s="249"/>
      <c r="M254" s="250"/>
      <c r="N254" s="251"/>
      <c r="O254" s="251"/>
      <c r="P254" s="252">
        <f>P255</f>
        <v>0</v>
      </c>
      <c r="Q254" s="251"/>
      <c r="R254" s="252">
        <f>R255</f>
        <v>0</v>
      </c>
      <c r="S254" s="251"/>
      <c r="T254" s="253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54" t="s">
        <v>86</v>
      </c>
      <c r="AT254" s="255" t="s">
        <v>77</v>
      </c>
      <c r="AU254" s="255" t="s">
        <v>86</v>
      </c>
      <c r="AY254" s="254" t="s">
        <v>168</v>
      </c>
      <c r="BK254" s="256">
        <f>BK255</f>
        <v>0</v>
      </c>
    </row>
    <row r="255" s="2" customFormat="1" ht="21.75" customHeight="1">
      <c r="A255" s="39"/>
      <c r="B255" s="40"/>
      <c r="C255" s="259" t="s">
        <v>449</v>
      </c>
      <c r="D255" s="259" t="s">
        <v>170</v>
      </c>
      <c r="E255" s="260" t="s">
        <v>1564</v>
      </c>
      <c r="F255" s="261" t="s">
        <v>1565</v>
      </c>
      <c r="G255" s="262" t="s">
        <v>221</v>
      </c>
      <c r="H255" s="263">
        <v>41.735999999999997</v>
      </c>
      <c r="I255" s="264"/>
      <c r="J255" s="265">
        <f>ROUND(I255*H255,2)</f>
        <v>0</v>
      </c>
      <c r="K255" s="266"/>
      <c r="L255" s="45"/>
      <c r="M255" s="267" t="s">
        <v>1</v>
      </c>
      <c r="N255" s="268" t="s">
        <v>43</v>
      </c>
      <c r="O255" s="92"/>
      <c r="P255" s="269">
        <f>O255*H255</f>
        <v>0</v>
      </c>
      <c r="Q255" s="269">
        <v>0</v>
      </c>
      <c r="R255" s="269">
        <f>Q255*H255</f>
        <v>0</v>
      </c>
      <c r="S255" s="269">
        <v>0</v>
      </c>
      <c r="T255" s="27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71" t="s">
        <v>174</v>
      </c>
      <c r="AT255" s="271" t="s">
        <v>170</v>
      </c>
      <c r="AU255" s="271" t="s">
        <v>88</v>
      </c>
      <c r="AY255" s="18" t="s">
        <v>168</v>
      </c>
      <c r="BE255" s="272">
        <f>IF(N255="základní",J255,0)</f>
        <v>0</v>
      </c>
      <c r="BF255" s="272">
        <f>IF(N255="snížená",J255,0)</f>
        <v>0</v>
      </c>
      <c r="BG255" s="272">
        <f>IF(N255="zákl. přenesená",J255,0)</f>
        <v>0</v>
      </c>
      <c r="BH255" s="272">
        <f>IF(N255="sníž. přenesená",J255,0)</f>
        <v>0</v>
      </c>
      <c r="BI255" s="272">
        <f>IF(N255="nulová",J255,0)</f>
        <v>0</v>
      </c>
      <c r="BJ255" s="18" t="s">
        <v>86</v>
      </c>
      <c r="BK255" s="272">
        <f>ROUND(I255*H255,2)</f>
        <v>0</v>
      </c>
      <c r="BL255" s="18" t="s">
        <v>174</v>
      </c>
      <c r="BM255" s="271" t="s">
        <v>1566</v>
      </c>
    </row>
    <row r="256" s="12" customFormat="1" ht="25.92" customHeight="1">
      <c r="A256" s="12"/>
      <c r="B256" s="243"/>
      <c r="C256" s="244"/>
      <c r="D256" s="245" t="s">
        <v>77</v>
      </c>
      <c r="E256" s="246" t="s">
        <v>826</v>
      </c>
      <c r="F256" s="246" t="s">
        <v>827</v>
      </c>
      <c r="G256" s="244"/>
      <c r="H256" s="244"/>
      <c r="I256" s="247"/>
      <c r="J256" s="248">
        <f>BK256</f>
        <v>0</v>
      </c>
      <c r="K256" s="244"/>
      <c r="L256" s="249"/>
      <c r="M256" s="250"/>
      <c r="N256" s="251"/>
      <c r="O256" s="251"/>
      <c r="P256" s="252">
        <f>P257+P293+P326</f>
        <v>0</v>
      </c>
      <c r="Q256" s="251"/>
      <c r="R256" s="252">
        <f>R257+R293+R326</f>
        <v>0.9180299999999999</v>
      </c>
      <c r="S256" s="251"/>
      <c r="T256" s="253">
        <f>T257+T293+T326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54" t="s">
        <v>88</v>
      </c>
      <c r="AT256" s="255" t="s">
        <v>77</v>
      </c>
      <c r="AU256" s="255" t="s">
        <v>78</v>
      </c>
      <c r="AY256" s="254" t="s">
        <v>168</v>
      </c>
      <c r="BK256" s="256">
        <f>BK257+BK293+BK326</f>
        <v>0</v>
      </c>
    </row>
    <row r="257" s="12" customFormat="1" ht="22.8" customHeight="1">
      <c r="A257" s="12"/>
      <c r="B257" s="243"/>
      <c r="C257" s="244"/>
      <c r="D257" s="245" t="s">
        <v>77</v>
      </c>
      <c r="E257" s="257" t="s">
        <v>1567</v>
      </c>
      <c r="F257" s="257" t="s">
        <v>1568</v>
      </c>
      <c r="G257" s="244"/>
      <c r="H257" s="244"/>
      <c r="I257" s="247"/>
      <c r="J257" s="258">
        <f>BK257</f>
        <v>0</v>
      </c>
      <c r="K257" s="244"/>
      <c r="L257" s="249"/>
      <c r="M257" s="250"/>
      <c r="N257" s="251"/>
      <c r="O257" s="251"/>
      <c r="P257" s="252">
        <f>SUM(P258:P292)</f>
        <v>0</v>
      </c>
      <c r="Q257" s="251"/>
      <c r="R257" s="252">
        <f>SUM(R258:R292)</f>
        <v>0.14200999999999994</v>
      </c>
      <c r="S257" s="251"/>
      <c r="T257" s="253">
        <f>SUM(T258:T292)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54" t="s">
        <v>88</v>
      </c>
      <c r="AT257" s="255" t="s">
        <v>77</v>
      </c>
      <c r="AU257" s="255" t="s">
        <v>86</v>
      </c>
      <c r="AY257" s="254" t="s">
        <v>168</v>
      </c>
      <c r="BK257" s="256">
        <f>SUM(BK258:BK292)</f>
        <v>0</v>
      </c>
    </row>
    <row r="258" s="2" customFormat="1" ht="16.5" customHeight="1">
      <c r="A258" s="39"/>
      <c r="B258" s="40"/>
      <c r="C258" s="259" t="s">
        <v>497</v>
      </c>
      <c r="D258" s="259" t="s">
        <v>170</v>
      </c>
      <c r="E258" s="260" t="s">
        <v>1569</v>
      </c>
      <c r="F258" s="261" t="s">
        <v>1570</v>
      </c>
      <c r="G258" s="262" t="s">
        <v>500</v>
      </c>
      <c r="H258" s="263">
        <v>9</v>
      </c>
      <c r="I258" s="264"/>
      <c r="J258" s="265">
        <f>ROUND(I258*H258,2)</f>
        <v>0</v>
      </c>
      <c r="K258" s="266"/>
      <c r="L258" s="45"/>
      <c r="M258" s="267" t="s">
        <v>1</v>
      </c>
      <c r="N258" s="268" t="s">
        <v>43</v>
      </c>
      <c r="O258" s="92"/>
      <c r="P258" s="269">
        <f>O258*H258</f>
        <v>0</v>
      </c>
      <c r="Q258" s="269">
        <v>0.00125</v>
      </c>
      <c r="R258" s="269">
        <f>Q258*H258</f>
        <v>0.01125</v>
      </c>
      <c r="S258" s="269">
        <v>0</v>
      </c>
      <c r="T258" s="27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71" t="s">
        <v>267</v>
      </c>
      <c r="AT258" s="271" t="s">
        <v>170</v>
      </c>
      <c r="AU258" s="271" t="s">
        <v>88</v>
      </c>
      <c r="AY258" s="18" t="s">
        <v>168</v>
      </c>
      <c r="BE258" s="272">
        <f>IF(N258="základní",J258,0)</f>
        <v>0</v>
      </c>
      <c r="BF258" s="272">
        <f>IF(N258="snížená",J258,0)</f>
        <v>0</v>
      </c>
      <c r="BG258" s="272">
        <f>IF(N258="zákl. přenesená",J258,0)</f>
        <v>0</v>
      </c>
      <c r="BH258" s="272">
        <f>IF(N258="sníž. přenesená",J258,0)</f>
        <v>0</v>
      </c>
      <c r="BI258" s="272">
        <f>IF(N258="nulová",J258,0)</f>
        <v>0</v>
      </c>
      <c r="BJ258" s="18" t="s">
        <v>86</v>
      </c>
      <c r="BK258" s="272">
        <f>ROUND(I258*H258,2)</f>
        <v>0</v>
      </c>
      <c r="BL258" s="18" t="s">
        <v>267</v>
      </c>
      <c r="BM258" s="271" t="s">
        <v>1571</v>
      </c>
    </row>
    <row r="259" s="13" customFormat="1">
      <c r="A259" s="13"/>
      <c r="B259" s="273"/>
      <c r="C259" s="274"/>
      <c r="D259" s="275" t="s">
        <v>176</v>
      </c>
      <c r="E259" s="276" t="s">
        <v>1</v>
      </c>
      <c r="F259" s="277" t="s">
        <v>1572</v>
      </c>
      <c r="G259" s="274"/>
      <c r="H259" s="278">
        <v>9</v>
      </c>
      <c r="I259" s="279"/>
      <c r="J259" s="274"/>
      <c r="K259" s="274"/>
      <c r="L259" s="280"/>
      <c r="M259" s="281"/>
      <c r="N259" s="282"/>
      <c r="O259" s="282"/>
      <c r="P259" s="282"/>
      <c r="Q259" s="282"/>
      <c r="R259" s="282"/>
      <c r="S259" s="282"/>
      <c r="T259" s="28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84" t="s">
        <v>176</v>
      </c>
      <c r="AU259" s="284" t="s">
        <v>88</v>
      </c>
      <c r="AV259" s="13" t="s">
        <v>88</v>
      </c>
      <c r="AW259" s="13" t="s">
        <v>34</v>
      </c>
      <c r="AX259" s="13" t="s">
        <v>86</v>
      </c>
      <c r="AY259" s="284" t="s">
        <v>168</v>
      </c>
    </row>
    <row r="260" s="2" customFormat="1" ht="16.5" customHeight="1">
      <c r="A260" s="39"/>
      <c r="B260" s="40"/>
      <c r="C260" s="259" t="s">
        <v>522</v>
      </c>
      <c r="D260" s="259" t="s">
        <v>170</v>
      </c>
      <c r="E260" s="260" t="s">
        <v>1573</v>
      </c>
      <c r="F260" s="261" t="s">
        <v>1574</v>
      </c>
      <c r="G260" s="262" t="s">
        <v>500</v>
      </c>
      <c r="H260" s="263">
        <v>11</v>
      </c>
      <c r="I260" s="264"/>
      <c r="J260" s="265">
        <f>ROUND(I260*H260,2)</f>
        <v>0</v>
      </c>
      <c r="K260" s="266"/>
      <c r="L260" s="45"/>
      <c r="M260" s="267" t="s">
        <v>1</v>
      </c>
      <c r="N260" s="268" t="s">
        <v>43</v>
      </c>
      <c r="O260" s="92"/>
      <c r="P260" s="269">
        <f>O260*H260</f>
        <v>0</v>
      </c>
      <c r="Q260" s="269">
        <v>0.0017600000000000001</v>
      </c>
      <c r="R260" s="269">
        <f>Q260*H260</f>
        <v>0.019360000000000002</v>
      </c>
      <c r="S260" s="269">
        <v>0</v>
      </c>
      <c r="T260" s="27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71" t="s">
        <v>267</v>
      </c>
      <c r="AT260" s="271" t="s">
        <v>170</v>
      </c>
      <c r="AU260" s="271" t="s">
        <v>88</v>
      </c>
      <c r="AY260" s="18" t="s">
        <v>168</v>
      </c>
      <c r="BE260" s="272">
        <f>IF(N260="základní",J260,0)</f>
        <v>0</v>
      </c>
      <c r="BF260" s="272">
        <f>IF(N260="snížená",J260,0)</f>
        <v>0</v>
      </c>
      <c r="BG260" s="272">
        <f>IF(N260="zákl. přenesená",J260,0)</f>
        <v>0</v>
      </c>
      <c r="BH260" s="272">
        <f>IF(N260="sníž. přenesená",J260,0)</f>
        <v>0</v>
      </c>
      <c r="BI260" s="272">
        <f>IF(N260="nulová",J260,0)</f>
        <v>0</v>
      </c>
      <c r="BJ260" s="18" t="s">
        <v>86</v>
      </c>
      <c r="BK260" s="272">
        <f>ROUND(I260*H260,2)</f>
        <v>0</v>
      </c>
      <c r="BL260" s="18" t="s">
        <v>267</v>
      </c>
      <c r="BM260" s="271" t="s">
        <v>1575</v>
      </c>
    </row>
    <row r="261" s="13" customFormat="1">
      <c r="A261" s="13"/>
      <c r="B261" s="273"/>
      <c r="C261" s="274"/>
      <c r="D261" s="275" t="s">
        <v>176</v>
      </c>
      <c r="E261" s="276" t="s">
        <v>1</v>
      </c>
      <c r="F261" s="277" t="s">
        <v>1576</v>
      </c>
      <c r="G261" s="274"/>
      <c r="H261" s="278">
        <v>11</v>
      </c>
      <c r="I261" s="279"/>
      <c r="J261" s="274"/>
      <c r="K261" s="274"/>
      <c r="L261" s="280"/>
      <c r="M261" s="281"/>
      <c r="N261" s="282"/>
      <c r="O261" s="282"/>
      <c r="P261" s="282"/>
      <c r="Q261" s="282"/>
      <c r="R261" s="282"/>
      <c r="S261" s="282"/>
      <c r="T261" s="28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84" t="s">
        <v>176</v>
      </c>
      <c r="AU261" s="284" t="s">
        <v>88</v>
      </c>
      <c r="AV261" s="13" t="s">
        <v>88</v>
      </c>
      <c r="AW261" s="13" t="s">
        <v>34</v>
      </c>
      <c r="AX261" s="13" t="s">
        <v>86</v>
      </c>
      <c r="AY261" s="284" t="s">
        <v>168</v>
      </c>
    </row>
    <row r="262" s="2" customFormat="1" ht="16.5" customHeight="1">
      <c r="A262" s="39"/>
      <c r="B262" s="40"/>
      <c r="C262" s="259" t="s">
        <v>542</v>
      </c>
      <c r="D262" s="259" t="s">
        <v>170</v>
      </c>
      <c r="E262" s="260" t="s">
        <v>1577</v>
      </c>
      <c r="F262" s="261" t="s">
        <v>1578</v>
      </c>
      <c r="G262" s="262" t="s">
        <v>500</v>
      </c>
      <c r="H262" s="263">
        <v>10</v>
      </c>
      <c r="I262" s="264"/>
      <c r="J262" s="265">
        <f>ROUND(I262*H262,2)</f>
        <v>0</v>
      </c>
      <c r="K262" s="266"/>
      <c r="L262" s="45"/>
      <c r="M262" s="267" t="s">
        <v>1</v>
      </c>
      <c r="N262" s="268" t="s">
        <v>43</v>
      </c>
      <c r="O262" s="92"/>
      <c r="P262" s="269">
        <f>O262*H262</f>
        <v>0</v>
      </c>
      <c r="Q262" s="269">
        <v>0.0027699999999999999</v>
      </c>
      <c r="R262" s="269">
        <f>Q262*H262</f>
        <v>0.027699999999999999</v>
      </c>
      <c r="S262" s="269">
        <v>0</v>
      </c>
      <c r="T262" s="27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71" t="s">
        <v>267</v>
      </c>
      <c r="AT262" s="271" t="s">
        <v>170</v>
      </c>
      <c r="AU262" s="271" t="s">
        <v>88</v>
      </c>
      <c r="AY262" s="18" t="s">
        <v>168</v>
      </c>
      <c r="BE262" s="272">
        <f>IF(N262="základní",J262,0)</f>
        <v>0</v>
      </c>
      <c r="BF262" s="272">
        <f>IF(N262="snížená",J262,0)</f>
        <v>0</v>
      </c>
      <c r="BG262" s="272">
        <f>IF(N262="zákl. přenesená",J262,0)</f>
        <v>0</v>
      </c>
      <c r="BH262" s="272">
        <f>IF(N262="sníž. přenesená",J262,0)</f>
        <v>0</v>
      </c>
      <c r="BI262" s="272">
        <f>IF(N262="nulová",J262,0)</f>
        <v>0</v>
      </c>
      <c r="BJ262" s="18" t="s">
        <v>86</v>
      </c>
      <c r="BK262" s="272">
        <f>ROUND(I262*H262,2)</f>
        <v>0</v>
      </c>
      <c r="BL262" s="18" t="s">
        <v>267</v>
      </c>
      <c r="BM262" s="271" t="s">
        <v>1579</v>
      </c>
    </row>
    <row r="263" s="13" customFormat="1">
      <c r="A263" s="13"/>
      <c r="B263" s="273"/>
      <c r="C263" s="274"/>
      <c r="D263" s="275" t="s">
        <v>176</v>
      </c>
      <c r="E263" s="276" t="s">
        <v>1</v>
      </c>
      <c r="F263" s="277" t="s">
        <v>225</v>
      </c>
      <c r="G263" s="274"/>
      <c r="H263" s="278">
        <v>10</v>
      </c>
      <c r="I263" s="279"/>
      <c r="J263" s="274"/>
      <c r="K263" s="274"/>
      <c r="L263" s="280"/>
      <c r="M263" s="281"/>
      <c r="N263" s="282"/>
      <c r="O263" s="282"/>
      <c r="P263" s="282"/>
      <c r="Q263" s="282"/>
      <c r="R263" s="282"/>
      <c r="S263" s="282"/>
      <c r="T263" s="28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84" t="s">
        <v>176</v>
      </c>
      <c r="AU263" s="284" t="s">
        <v>88</v>
      </c>
      <c r="AV263" s="13" t="s">
        <v>88</v>
      </c>
      <c r="AW263" s="13" t="s">
        <v>34</v>
      </c>
      <c r="AX263" s="13" t="s">
        <v>86</v>
      </c>
      <c r="AY263" s="284" t="s">
        <v>168</v>
      </c>
    </row>
    <row r="264" s="2" customFormat="1" ht="16.5" customHeight="1">
      <c r="A264" s="39"/>
      <c r="B264" s="40"/>
      <c r="C264" s="259" t="s">
        <v>547</v>
      </c>
      <c r="D264" s="259" t="s">
        <v>170</v>
      </c>
      <c r="E264" s="260" t="s">
        <v>1580</v>
      </c>
      <c r="F264" s="261" t="s">
        <v>1581</v>
      </c>
      <c r="G264" s="262" t="s">
        <v>500</v>
      </c>
      <c r="H264" s="263">
        <v>14</v>
      </c>
      <c r="I264" s="264"/>
      <c r="J264" s="265">
        <f>ROUND(I264*H264,2)</f>
        <v>0</v>
      </c>
      <c r="K264" s="266"/>
      <c r="L264" s="45"/>
      <c r="M264" s="267" t="s">
        <v>1</v>
      </c>
      <c r="N264" s="268" t="s">
        <v>43</v>
      </c>
      <c r="O264" s="92"/>
      <c r="P264" s="269">
        <f>O264*H264</f>
        <v>0</v>
      </c>
      <c r="Q264" s="269">
        <v>0.00055999999999999995</v>
      </c>
      <c r="R264" s="269">
        <f>Q264*H264</f>
        <v>0.0078399999999999997</v>
      </c>
      <c r="S264" s="269">
        <v>0</v>
      </c>
      <c r="T264" s="27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71" t="s">
        <v>267</v>
      </c>
      <c r="AT264" s="271" t="s">
        <v>170</v>
      </c>
      <c r="AU264" s="271" t="s">
        <v>88</v>
      </c>
      <c r="AY264" s="18" t="s">
        <v>168</v>
      </c>
      <c r="BE264" s="272">
        <f>IF(N264="základní",J264,0)</f>
        <v>0</v>
      </c>
      <c r="BF264" s="272">
        <f>IF(N264="snížená",J264,0)</f>
        <v>0</v>
      </c>
      <c r="BG264" s="272">
        <f>IF(N264="zákl. přenesená",J264,0)</f>
        <v>0</v>
      </c>
      <c r="BH264" s="272">
        <f>IF(N264="sníž. přenesená",J264,0)</f>
        <v>0</v>
      </c>
      <c r="BI264" s="272">
        <f>IF(N264="nulová",J264,0)</f>
        <v>0</v>
      </c>
      <c r="BJ264" s="18" t="s">
        <v>86</v>
      </c>
      <c r="BK264" s="272">
        <f>ROUND(I264*H264,2)</f>
        <v>0</v>
      </c>
      <c r="BL264" s="18" t="s">
        <v>267</v>
      </c>
      <c r="BM264" s="271" t="s">
        <v>1582</v>
      </c>
    </row>
    <row r="265" s="13" customFormat="1">
      <c r="A265" s="13"/>
      <c r="B265" s="273"/>
      <c r="C265" s="274"/>
      <c r="D265" s="275" t="s">
        <v>176</v>
      </c>
      <c r="E265" s="276" t="s">
        <v>1</v>
      </c>
      <c r="F265" s="277" t="s">
        <v>1583</v>
      </c>
      <c r="G265" s="274"/>
      <c r="H265" s="278">
        <v>14</v>
      </c>
      <c r="I265" s="279"/>
      <c r="J265" s="274"/>
      <c r="K265" s="274"/>
      <c r="L265" s="280"/>
      <c r="M265" s="281"/>
      <c r="N265" s="282"/>
      <c r="O265" s="282"/>
      <c r="P265" s="282"/>
      <c r="Q265" s="282"/>
      <c r="R265" s="282"/>
      <c r="S265" s="282"/>
      <c r="T265" s="28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84" t="s">
        <v>176</v>
      </c>
      <c r="AU265" s="284" t="s">
        <v>88</v>
      </c>
      <c r="AV265" s="13" t="s">
        <v>88</v>
      </c>
      <c r="AW265" s="13" t="s">
        <v>34</v>
      </c>
      <c r="AX265" s="13" t="s">
        <v>86</v>
      </c>
      <c r="AY265" s="284" t="s">
        <v>168</v>
      </c>
    </row>
    <row r="266" s="2" customFormat="1" ht="16.5" customHeight="1">
      <c r="A266" s="39"/>
      <c r="B266" s="40"/>
      <c r="C266" s="259" t="s">
        <v>551</v>
      </c>
      <c r="D266" s="259" t="s">
        <v>170</v>
      </c>
      <c r="E266" s="260" t="s">
        <v>1584</v>
      </c>
      <c r="F266" s="261" t="s">
        <v>1585</v>
      </c>
      <c r="G266" s="262" t="s">
        <v>500</v>
      </c>
      <c r="H266" s="263">
        <v>10</v>
      </c>
      <c r="I266" s="264"/>
      <c r="J266" s="265">
        <f>ROUND(I266*H266,2)</f>
        <v>0</v>
      </c>
      <c r="K266" s="266"/>
      <c r="L266" s="45"/>
      <c r="M266" s="267" t="s">
        <v>1</v>
      </c>
      <c r="N266" s="268" t="s">
        <v>43</v>
      </c>
      <c r="O266" s="92"/>
      <c r="P266" s="269">
        <f>O266*H266</f>
        <v>0</v>
      </c>
      <c r="Q266" s="269">
        <v>0.0011000000000000001</v>
      </c>
      <c r="R266" s="269">
        <f>Q266*H266</f>
        <v>0.011000000000000001</v>
      </c>
      <c r="S266" s="269">
        <v>0</v>
      </c>
      <c r="T266" s="27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71" t="s">
        <v>267</v>
      </c>
      <c r="AT266" s="271" t="s">
        <v>170</v>
      </c>
      <c r="AU266" s="271" t="s">
        <v>88</v>
      </c>
      <c r="AY266" s="18" t="s">
        <v>168</v>
      </c>
      <c r="BE266" s="272">
        <f>IF(N266="základní",J266,0)</f>
        <v>0</v>
      </c>
      <c r="BF266" s="272">
        <f>IF(N266="snížená",J266,0)</f>
        <v>0</v>
      </c>
      <c r="BG266" s="272">
        <f>IF(N266="zákl. přenesená",J266,0)</f>
        <v>0</v>
      </c>
      <c r="BH266" s="272">
        <f>IF(N266="sníž. přenesená",J266,0)</f>
        <v>0</v>
      </c>
      <c r="BI266" s="272">
        <f>IF(N266="nulová",J266,0)</f>
        <v>0</v>
      </c>
      <c r="BJ266" s="18" t="s">
        <v>86</v>
      </c>
      <c r="BK266" s="272">
        <f>ROUND(I266*H266,2)</f>
        <v>0</v>
      </c>
      <c r="BL266" s="18" t="s">
        <v>267</v>
      </c>
      <c r="BM266" s="271" t="s">
        <v>1586</v>
      </c>
    </row>
    <row r="267" s="13" customFormat="1">
      <c r="A267" s="13"/>
      <c r="B267" s="273"/>
      <c r="C267" s="274"/>
      <c r="D267" s="275" t="s">
        <v>176</v>
      </c>
      <c r="E267" s="276" t="s">
        <v>1</v>
      </c>
      <c r="F267" s="277" t="s">
        <v>1587</v>
      </c>
      <c r="G267" s="274"/>
      <c r="H267" s="278">
        <v>10</v>
      </c>
      <c r="I267" s="279"/>
      <c r="J267" s="274"/>
      <c r="K267" s="274"/>
      <c r="L267" s="280"/>
      <c r="M267" s="281"/>
      <c r="N267" s="282"/>
      <c r="O267" s="282"/>
      <c r="P267" s="282"/>
      <c r="Q267" s="282"/>
      <c r="R267" s="282"/>
      <c r="S267" s="282"/>
      <c r="T267" s="28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84" t="s">
        <v>176</v>
      </c>
      <c r="AU267" s="284" t="s">
        <v>88</v>
      </c>
      <c r="AV267" s="13" t="s">
        <v>88</v>
      </c>
      <c r="AW267" s="13" t="s">
        <v>34</v>
      </c>
      <c r="AX267" s="13" t="s">
        <v>86</v>
      </c>
      <c r="AY267" s="284" t="s">
        <v>168</v>
      </c>
    </row>
    <row r="268" s="2" customFormat="1" ht="16.5" customHeight="1">
      <c r="A268" s="39"/>
      <c r="B268" s="40"/>
      <c r="C268" s="259" t="s">
        <v>555</v>
      </c>
      <c r="D268" s="259" t="s">
        <v>170</v>
      </c>
      <c r="E268" s="260" t="s">
        <v>1588</v>
      </c>
      <c r="F268" s="261" t="s">
        <v>1589</v>
      </c>
      <c r="G268" s="262" t="s">
        <v>500</v>
      </c>
      <c r="H268" s="263">
        <v>4</v>
      </c>
      <c r="I268" s="264"/>
      <c r="J268" s="265">
        <f>ROUND(I268*H268,2)</f>
        <v>0</v>
      </c>
      <c r="K268" s="266"/>
      <c r="L268" s="45"/>
      <c r="M268" s="267" t="s">
        <v>1</v>
      </c>
      <c r="N268" s="268" t="s">
        <v>43</v>
      </c>
      <c r="O268" s="92"/>
      <c r="P268" s="269">
        <f>O268*H268</f>
        <v>0</v>
      </c>
      <c r="Q268" s="269">
        <v>0.00081999999999999998</v>
      </c>
      <c r="R268" s="269">
        <f>Q268*H268</f>
        <v>0.0032799999999999999</v>
      </c>
      <c r="S268" s="269">
        <v>0</v>
      </c>
      <c r="T268" s="27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71" t="s">
        <v>267</v>
      </c>
      <c r="AT268" s="271" t="s">
        <v>170</v>
      </c>
      <c r="AU268" s="271" t="s">
        <v>88</v>
      </c>
      <c r="AY268" s="18" t="s">
        <v>168</v>
      </c>
      <c r="BE268" s="272">
        <f>IF(N268="základní",J268,0)</f>
        <v>0</v>
      </c>
      <c r="BF268" s="272">
        <f>IF(N268="snížená",J268,0)</f>
        <v>0</v>
      </c>
      <c r="BG268" s="272">
        <f>IF(N268="zákl. přenesená",J268,0)</f>
        <v>0</v>
      </c>
      <c r="BH268" s="272">
        <f>IF(N268="sníž. přenesená",J268,0)</f>
        <v>0</v>
      </c>
      <c r="BI268" s="272">
        <f>IF(N268="nulová",J268,0)</f>
        <v>0</v>
      </c>
      <c r="BJ268" s="18" t="s">
        <v>86</v>
      </c>
      <c r="BK268" s="272">
        <f>ROUND(I268*H268,2)</f>
        <v>0</v>
      </c>
      <c r="BL268" s="18" t="s">
        <v>267</v>
      </c>
      <c r="BM268" s="271" t="s">
        <v>1590</v>
      </c>
    </row>
    <row r="269" s="2" customFormat="1" ht="16.5" customHeight="1">
      <c r="A269" s="39"/>
      <c r="B269" s="40"/>
      <c r="C269" s="259" t="s">
        <v>579</v>
      </c>
      <c r="D269" s="259" t="s">
        <v>170</v>
      </c>
      <c r="E269" s="260" t="s">
        <v>1591</v>
      </c>
      <c r="F269" s="261" t="s">
        <v>1592</v>
      </c>
      <c r="G269" s="262" t="s">
        <v>500</v>
      </c>
      <c r="H269" s="263">
        <v>16</v>
      </c>
      <c r="I269" s="264"/>
      <c r="J269" s="265">
        <f>ROUND(I269*H269,2)</f>
        <v>0</v>
      </c>
      <c r="K269" s="266"/>
      <c r="L269" s="45"/>
      <c r="M269" s="267" t="s">
        <v>1</v>
      </c>
      <c r="N269" s="268" t="s">
        <v>43</v>
      </c>
      <c r="O269" s="92"/>
      <c r="P269" s="269">
        <f>O269*H269</f>
        <v>0</v>
      </c>
      <c r="Q269" s="269">
        <v>0.00059000000000000003</v>
      </c>
      <c r="R269" s="269">
        <f>Q269*H269</f>
        <v>0.0094400000000000005</v>
      </c>
      <c r="S269" s="269">
        <v>0</v>
      </c>
      <c r="T269" s="27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71" t="s">
        <v>267</v>
      </c>
      <c r="AT269" s="271" t="s">
        <v>170</v>
      </c>
      <c r="AU269" s="271" t="s">
        <v>88</v>
      </c>
      <c r="AY269" s="18" t="s">
        <v>168</v>
      </c>
      <c r="BE269" s="272">
        <f>IF(N269="základní",J269,0)</f>
        <v>0</v>
      </c>
      <c r="BF269" s="272">
        <f>IF(N269="snížená",J269,0)</f>
        <v>0</v>
      </c>
      <c r="BG269" s="272">
        <f>IF(N269="zákl. přenesená",J269,0)</f>
        <v>0</v>
      </c>
      <c r="BH269" s="272">
        <f>IF(N269="sníž. přenesená",J269,0)</f>
        <v>0</v>
      </c>
      <c r="BI269" s="272">
        <f>IF(N269="nulová",J269,0)</f>
        <v>0</v>
      </c>
      <c r="BJ269" s="18" t="s">
        <v>86</v>
      </c>
      <c r="BK269" s="272">
        <f>ROUND(I269*H269,2)</f>
        <v>0</v>
      </c>
      <c r="BL269" s="18" t="s">
        <v>267</v>
      </c>
      <c r="BM269" s="271" t="s">
        <v>1593</v>
      </c>
    </row>
    <row r="270" s="13" customFormat="1">
      <c r="A270" s="13"/>
      <c r="B270" s="273"/>
      <c r="C270" s="274"/>
      <c r="D270" s="275" t="s">
        <v>176</v>
      </c>
      <c r="E270" s="276" t="s">
        <v>1</v>
      </c>
      <c r="F270" s="277" t="s">
        <v>1594</v>
      </c>
      <c r="G270" s="274"/>
      <c r="H270" s="278">
        <v>16</v>
      </c>
      <c r="I270" s="279"/>
      <c r="J270" s="274"/>
      <c r="K270" s="274"/>
      <c r="L270" s="280"/>
      <c r="M270" s="281"/>
      <c r="N270" s="282"/>
      <c r="O270" s="282"/>
      <c r="P270" s="282"/>
      <c r="Q270" s="282"/>
      <c r="R270" s="282"/>
      <c r="S270" s="282"/>
      <c r="T270" s="28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84" t="s">
        <v>176</v>
      </c>
      <c r="AU270" s="284" t="s">
        <v>88</v>
      </c>
      <c r="AV270" s="13" t="s">
        <v>88</v>
      </c>
      <c r="AW270" s="13" t="s">
        <v>34</v>
      </c>
      <c r="AX270" s="13" t="s">
        <v>86</v>
      </c>
      <c r="AY270" s="284" t="s">
        <v>168</v>
      </c>
    </row>
    <row r="271" s="2" customFormat="1" ht="16.5" customHeight="1">
      <c r="A271" s="39"/>
      <c r="B271" s="40"/>
      <c r="C271" s="259" t="s">
        <v>586</v>
      </c>
      <c r="D271" s="259" t="s">
        <v>170</v>
      </c>
      <c r="E271" s="260" t="s">
        <v>1595</v>
      </c>
      <c r="F271" s="261" t="s">
        <v>1596</v>
      </c>
      <c r="G271" s="262" t="s">
        <v>500</v>
      </c>
      <c r="H271" s="263">
        <v>17</v>
      </c>
      <c r="I271" s="264"/>
      <c r="J271" s="265">
        <f>ROUND(I271*H271,2)</f>
        <v>0</v>
      </c>
      <c r="K271" s="266"/>
      <c r="L271" s="45"/>
      <c r="M271" s="267" t="s">
        <v>1</v>
      </c>
      <c r="N271" s="268" t="s">
        <v>43</v>
      </c>
      <c r="O271" s="92"/>
      <c r="P271" s="269">
        <f>O271*H271</f>
        <v>0</v>
      </c>
      <c r="Q271" s="269">
        <v>0.0012099999999999999</v>
      </c>
      <c r="R271" s="269">
        <f>Q271*H271</f>
        <v>0.020569999999999998</v>
      </c>
      <c r="S271" s="269">
        <v>0</v>
      </c>
      <c r="T271" s="27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71" t="s">
        <v>267</v>
      </c>
      <c r="AT271" s="271" t="s">
        <v>170</v>
      </c>
      <c r="AU271" s="271" t="s">
        <v>88</v>
      </c>
      <c r="AY271" s="18" t="s">
        <v>168</v>
      </c>
      <c r="BE271" s="272">
        <f>IF(N271="základní",J271,0)</f>
        <v>0</v>
      </c>
      <c r="BF271" s="272">
        <f>IF(N271="snížená",J271,0)</f>
        <v>0</v>
      </c>
      <c r="BG271" s="272">
        <f>IF(N271="zákl. přenesená",J271,0)</f>
        <v>0</v>
      </c>
      <c r="BH271" s="272">
        <f>IF(N271="sníž. přenesená",J271,0)</f>
        <v>0</v>
      </c>
      <c r="BI271" s="272">
        <f>IF(N271="nulová",J271,0)</f>
        <v>0</v>
      </c>
      <c r="BJ271" s="18" t="s">
        <v>86</v>
      </c>
      <c r="BK271" s="272">
        <f>ROUND(I271*H271,2)</f>
        <v>0</v>
      </c>
      <c r="BL271" s="18" t="s">
        <v>267</v>
      </c>
      <c r="BM271" s="271" t="s">
        <v>1597</v>
      </c>
    </row>
    <row r="272" s="13" customFormat="1">
      <c r="A272" s="13"/>
      <c r="B272" s="273"/>
      <c r="C272" s="274"/>
      <c r="D272" s="275" t="s">
        <v>176</v>
      </c>
      <c r="E272" s="276" t="s">
        <v>1</v>
      </c>
      <c r="F272" s="277" t="s">
        <v>1598</v>
      </c>
      <c r="G272" s="274"/>
      <c r="H272" s="278">
        <v>17</v>
      </c>
      <c r="I272" s="279"/>
      <c r="J272" s="274"/>
      <c r="K272" s="274"/>
      <c r="L272" s="280"/>
      <c r="M272" s="281"/>
      <c r="N272" s="282"/>
      <c r="O272" s="282"/>
      <c r="P272" s="282"/>
      <c r="Q272" s="282"/>
      <c r="R272" s="282"/>
      <c r="S272" s="282"/>
      <c r="T272" s="28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84" t="s">
        <v>176</v>
      </c>
      <c r="AU272" s="284" t="s">
        <v>88</v>
      </c>
      <c r="AV272" s="13" t="s">
        <v>88</v>
      </c>
      <c r="AW272" s="13" t="s">
        <v>34</v>
      </c>
      <c r="AX272" s="13" t="s">
        <v>86</v>
      </c>
      <c r="AY272" s="284" t="s">
        <v>168</v>
      </c>
    </row>
    <row r="273" s="2" customFormat="1" ht="16.5" customHeight="1">
      <c r="A273" s="39"/>
      <c r="B273" s="40"/>
      <c r="C273" s="259" t="s">
        <v>591</v>
      </c>
      <c r="D273" s="259" t="s">
        <v>170</v>
      </c>
      <c r="E273" s="260" t="s">
        <v>1599</v>
      </c>
      <c r="F273" s="261" t="s">
        <v>1600</v>
      </c>
      <c r="G273" s="262" t="s">
        <v>500</v>
      </c>
      <c r="H273" s="263">
        <v>8</v>
      </c>
      <c r="I273" s="264"/>
      <c r="J273" s="265">
        <f>ROUND(I273*H273,2)</f>
        <v>0</v>
      </c>
      <c r="K273" s="266"/>
      <c r="L273" s="45"/>
      <c r="M273" s="267" t="s">
        <v>1</v>
      </c>
      <c r="N273" s="268" t="s">
        <v>43</v>
      </c>
      <c r="O273" s="92"/>
      <c r="P273" s="269">
        <f>O273*H273</f>
        <v>0</v>
      </c>
      <c r="Q273" s="269">
        <v>0.00029</v>
      </c>
      <c r="R273" s="269">
        <f>Q273*H273</f>
        <v>0.00232</v>
      </c>
      <c r="S273" s="269">
        <v>0</v>
      </c>
      <c r="T273" s="27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71" t="s">
        <v>267</v>
      </c>
      <c r="AT273" s="271" t="s">
        <v>170</v>
      </c>
      <c r="AU273" s="271" t="s">
        <v>88</v>
      </c>
      <c r="AY273" s="18" t="s">
        <v>168</v>
      </c>
      <c r="BE273" s="272">
        <f>IF(N273="základní",J273,0)</f>
        <v>0</v>
      </c>
      <c r="BF273" s="272">
        <f>IF(N273="snížená",J273,0)</f>
        <v>0</v>
      </c>
      <c r="BG273" s="272">
        <f>IF(N273="zákl. přenesená",J273,0)</f>
        <v>0</v>
      </c>
      <c r="BH273" s="272">
        <f>IF(N273="sníž. přenesená",J273,0)</f>
        <v>0</v>
      </c>
      <c r="BI273" s="272">
        <f>IF(N273="nulová",J273,0)</f>
        <v>0</v>
      </c>
      <c r="BJ273" s="18" t="s">
        <v>86</v>
      </c>
      <c r="BK273" s="272">
        <f>ROUND(I273*H273,2)</f>
        <v>0</v>
      </c>
      <c r="BL273" s="18" t="s">
        <v>267</v>
      </c>
      <c r="BM273" s="271" t="s">
        <v>1601</v>
      </c>
    </row>
    <row r="274" s="13" customFormat="1">
      <c r="A274" s="13"/>
      <c r="B274" s="273"/>
      <c r="C274" s="274"/>
      <c r="D274" s="275" t="s">
        <v>176</v>
      </c>
      <c r="E274" s="276" t="s">
        <v>1</v>
      </c>
      <c r="F274" s="277" t="s">
        <v>1602</v>
      </c>
      <c r="G274" s="274"/>
      <c r="H274" s="278">
        <v>8</v>
      </c>
      <c r="I274" s="279"/>
      <c r="J274" s="274"/>
      <c r="K274" s="274"/>
      <c r="L274" s="280"/>
      <c r="M274" s="281"/>
      <c r="N274" s="282"/>
      <c r="O274" s="282"/>
      <c r="P274" s="282"/>
      <c r="Q274" s="282"/>
      <c r="R274" s="282"/>
      <c r="S274" s="282"/>
      <c r="T274" s="28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84" t="s">
        <v>176</v>
      </c>
      <c r="AU274" s="284" t="s">
        <v>88</v>
      </c>
      <c r="AV274" s="13" t="s">
        <v>88</v>
      </c>
      <c r="AW274" s="13" t="s">
        <v>34</v>
      </c>
      <c r="AX274" s="13" t="s">
        <v>86</v>
      </c>
      <c r="AY274" s="284" t="s">
        <v>168</v>
      </c>
    </row>
    <row r="275" s="2" customFormat="1" ht="16.5" customHeight="1">
      <c r="A275" s="39"/>
      <c r="B275" s="40"/>
      <c r="C275" s="259" t="s">
        <v>596</v>
      </c>
      <c r="D275" s="259" t="s">
        <v>170</v>
      </c>
      <c r="E275" s="260" t="s">
        <v>1603</v>
      </c>
      <c r="F275" s="261" t="s">
        <v>1604</v>
      </c>
      <c r="G275" s="262" t="s">
        <v>500</v>
      </c>
      <c r="H275" s="263">
        <v>17</v>
      </c>
      <c r="I275" s="264"/>
      <c r="J275" s="265">
        <f>ROUND(I275*H275,2)</f>
        <v>0</v>
      </c>
      <c r="K275" s="266"/>
      <c r="L275" s="45"/>
      <c r="M275" s="267" t="s">
        <v>1</v>
      </c>
      <c r="N275" s="268" t="s">
        <v>43</v>
      </c>
      <c r="O275" s="92"/>
      <c r="P275" s="269">
        <f>O275*H275</f>
        <v>0</v>
      </c>
      <c r="Q275" s="269">
        <v>0.00035</v>
      </c>
      <c r="R275" s="269">
        <f>Q275*H275</f>
        <v>0.0059499999999999996</v>
      </c>
      <c r="S275" s="269">
        <v>0</v>
      </c>
      <c r="T275" s="27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71" t="s">
        <v>267</v>
      </c>
      <c r="AT275" s="271" t="s">
        <v>170</v>
      </c>
      <c r="AU275" s="271" t="s">
        <v>88</v>
      </c>
      <c r="AY275" s="18" t="s">
        <v>168</v>
      </c>
      <c r="BE275" s="272">
        <f>IF(N275="základní",J275,0)</f>
        <v>0</v>
      </c>
      <c r="BF275" s="272">
        <f>IF(N275="snížená",J275,0)</f>
        <v>0</v>
      </c>
      <c r="BG275" s="272">
        <f>IF(N275="zákl. přenesená",J275,0)</f>
        <v>0</v>
      </c>
      <c r="BH275" s="272">
        <f>IF(N275="sníž. přenesená",J275,0)</f>
        <v>0</v>
      </c>
      <c r="BI275" s="272">
        <f>IF(N275="nulová",J275,0)</f>
        <v>0</v>
      </c>
      <c r="BJ275" s="18" t="s">
        <v>86</v>
      </c>
      <c r="BK275" s="272">
        <f>ROUND(I275*H275,2)</f>
        <v>0</v>
      </c>
      <c r="BL275" s="18" t="s">
        <v>267</v>
      </c>
      <c r="BM275" s="271" t="s">
        <v>1605</v>
      </c>
    </row>
    <row r="276" s="13" customFormat="1">
      <c r="A276" s="13"/>
      <c r="B276" s="273"/>
      <c r="C276" s="274"/>
      <c r="D276" s="275" t="s">
        <v>176</v>
      </c>
      <c r="E276" s="276" t="s">
        <v>1</v>
      </c>
      <c r="F276" s="277" t="s">
        <v>1606</v>
      </c>
      <c r="G276" s="274"/>
      <c r="H276" s="278">
        <v>17</v>
      </c>
      <c r="I276" s="279"/>
      <c r="J276" s="274"/>
      <c r="K276" s="274"/>
      <c r="L276" s="280"/>
      <c r="M276" s="281"/>
      <c r="N276" s="282"/>
      <c r="O276" s="282"/>
      <c r="P276" s="282"/>
      <c r="Q276" s="282"/>
      <c r="R276" s="282"/>
      <c r="S276" s="282"/>
      <c r="T276" s="28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84" t="s">
        <v>176</v>
      </c>
      <c r="AU276" s="284" t="s">
        <v>88</v>
      </c>
      <c r="AV276" s="13" t="s">
        <v>88</v>
      </c>
      <c r="AW276" s="13" t="s">
        <v>34</v>
      </c>
      <c r="AX276" s="13" t="s">
        <v>86</v>
      </c>
      <c r="AY276" s="284" t="s">
        <v>168</v>
      </c>
    </row>
    <row r="277" s="2" customFormat="1" ht="16.5" customHeight="1">
      <c r="A277" s="39"/>
      <c r="B277" s="40"/>
      <c r="C277" s="259" t="s">
        <v>602</v>
      </c>
      <c r="D277" s="259" t="s">
        <v>170</v>
      </c>
      <c r="E277" s="260" t="s">
        <v>1607</v>
      </c>
      <c r="F277" s="261" t="s">
        <v>1608</v>
      </c>
      <c r="G277" s="262" t="s">
        <v>500</v>
      </c>
      <c r="H277" s="263">
        <v>14</v>
      </c>
      <c r="I277" s="264"/>
      <c r="J277" s="265">
        <f>ROUND(I277*H277,2)</f>
        <v>0</v>
      </c>
      <c r="K277" s="266"/>
      <c r="L277" s="45"/>
      <c r="M277" s="267" t="s">
        <v>1</v>
      </c>
      <c r="N277" s="268" t="s">
        <v>43</v>
      </c>
      <c r="O277" s="92"/>
      <c r="P277" s="269">
        <f>O277*H277</f>
        <v>0</v>
      </c>
      <c r="Q277" s="269">
        <v>0.00056999999999999998</v>
      </c>
      <c r="R277" s="269">
        <f>Q277*H277</f>
        <v>0.0079799999999999992</v>
      </c>
      <c r="S277" s="269">
        <v>0</v>
      </c>
      <c r="T277" s="27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71" t="s">
        <v>267</v>
      </c>
      <c r="AT277" s="271" t="s">
        <v>170</v>
      </c>
      <c r="AU277" s="271" t="s">
        <v>88</v>
      </c>
      <c r="AY277" s="18" t="s">
        <v>168</v>
      </c>
      <c r="BE277" s="272">
        <f>IF(N277="základní",J277,0)</f>
        <v>0</v>
      </c>
      <c r="BF277" s="272">
        <f>IF(N277="snížená",J277,0)</f>
        <v>0</v>
      </c>
      <c r="BG277" s="272">
        <f>IF(N277="zákl. přenesená",J277,0)</f>
        <v>0</v>
      </c>
      <c r="BH277" s="272">
        <f>IF(N277="sníž. přenesená",J277,0)</f>
        <v>0</v>
      </c>
      <c r="BI277" s="272">
        <f>IF(N277="nulová",J277,0)</f>
        <v>0</v>
      </c>
      <c r="BJ277" s="18" t="s">
        <v>86</v>
      </c>
      <c r="BK277" s="272">
        <f>ROUND(I277*H277,2)</f>
        <v>0</v>
      </c>
      <c r="BL277" s="18" t="s">
        <v>267</v>
      </c>
      <c r="BM277" s="271" t="s">
        <v>1609</v>
      </c>
    </row>
    <row r="278" s="13" customFormat="1">
      <c r="A278" s="13"/>
      <c r="B278" s="273"/>
      <c r="C278" s="274"/>
      <c r="D278" s="275" t="s">
        <v>176</v>
      </c>
      <c r="E278" s="276" t="s">
        <v>1</v>
      </c>
      <c r="F278" s="277" t="s">
        <v>1610</v>
      </c>
      <c r="G278" s="274"/>
      <c r="H278" s="278">
        <v>14</v>
      </c>
      <c r="I278" s="279"/>
      <c r="J278" s="274"/>
      <c r="K278" s="274"/>
      <c r="L278" s="280"/>
      <c r="M278" s="281"/>
      <c r="N278" s="282"/>
      <c r="O278" s="282"/>
      <c r="P278" s="282"/>
      <c r="Q278" s="282"/>
      <c r="R278" s="282"/>
      <c r="S278" s="282"/>
      <c r="T278" s="28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84" t="s">
        <v>176</v>
      </c>
      <c r="AU278" s="284" t="s">
        <v>88</v>
      </c>
      <c r="AV278" s="13" t="s">
        <v>88</v>
      </c>
      <c r="AW278" s="13" t="s">
        <v>34</v>
      </c>
      <c r="AX278" s="13" t="s">
        <v>86</v>
      </c>
      <c r="AY278" s="284" t="s">
        <v>168</v>
      </c>
    </row>
    <row r="279" s="2" customFormat="1" ht="16.5" customHeight="1">
      <c r="A279" s="39"/>
      <c r="B279" s="40"/>
      <c r="C279" s="259" t="s">
        <v>607</v>
      </c>
      <c r="D279" s="259" t="s">
        <v>170</v>
      </c>
      <c r="E279" s="260" t="s">
        <v>1611</v>
      </c>
      <c r="F279" s="261" t="s">
        <v>1612</v>
      </c>
      <c r="G279" s="262" t="s">
        <v>500</v>
      </c>
      <c r="H279" s="263">
        <v>6</v>
      </c>
      <c r="I279" s="264"/>
      <c r="J279" s="265">
        <f>ROUND(I279*H279,2)</f>
        <v>0</v>
      </c>
      <c r="K279" s="266"/>
      <c r="L279" s="45"/>
      <c r="M279" s="267" t="s">
        <v>1</v>
      </c>
      <c r="N279" s="268" t="s">
        <v>43</v>
      </c>
      <c r="O279" s="92"/>
      <c r="P279" s="269">
        <f>O279*H279</f>
        <v>0</v>
      </c>
      <c r="Q279" s="269">
        <v>0.00114</v>
      </c>
      <c r="R279" s="269">
        <f>Q279*H279</f>
        <v>0.0068399999999999997</v>
      </c>
      <c r="S279" s="269">
        <v>0</v>
      </c>
      <c r="T279" s="27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71" t="s">
        <v>267</v>
      </c>
      <c r="AT279" s="271" t="s">
        <v>170</v>
      </c>
      <c r="AU279" s="271" t="s">
        <v>88</v>
      </c>
      <c r="AY279" s="18" t="s">
        <v>168</v>
      </c>
      <c r="BE279" s="272">
        <f>IF(N279="základní",J279,0)</f>
        <v>0</v>
      </c>
      <c r="BF279" s="272">
        <f>IF(N279="snížená",J279,0)</f>
        <v>0</v>
      </c>
      <c r="BG279" s="272">
        <f>IF(N279="zákl. přenesená",J279,0)</f>
        <v>0</v>
      </c>
      <c r="BH279" s="272">
        <f>IF(N279="sníž. přenesená",J279,0)</f>
        <v>0</v>
      </c>
      <c r="BI279" s="272">
        <f>IF(N279="nulová",J279,0)</f>
        <v>0</v>
      </c>
      <c r="BJ279" s="18" t="s">
        <v>86</v>
      </c>
      <c r="BK279" s="272">
        <f>ROUND(I279*H279,2)</f>
        <v>0</v>
      </c>
      <c r="BL279" s="18" t="s">
        <v>267</v>
      </c>
      <c r="BM279" s="271" t="s">
        <v>1613</v>
      </c>
    </row>
    <row r="280" s="13" customFormat="1">
      <c r="A280" s="13"/>
      <c r="B280" s="273"/>
      <c r="C280" s="274"/>
      <c r="D280" s="275" t="s">
        <v>176</v>
      </c>
      <c r="E280" s="276" t="s">
        <v>1</v>
      </c>
      <c r="F280" s="277" t="s">
        <v>1614</v>
      </c>
      <c r="G280" s="274"/>
      <c r="H280" s="278">
        <v>6</v>
      </c>
      <c r="I280" s="279"/>
      <c r="J280" s="274"/>
      <c r="K280" s="274"/>
      <c r="L280" s="280"/>
      <c r="M280" s="281"/>
      <c r="N280" s="282"/>
      <c r="O280" s="282"/>
      <c r="P280" s="282"/>
      <c r="Q280" s="282"/>
      <c r="R280" s="282"/>
      <c r="S280" s="282"/>
      <c r="T280" s="28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84" t="s">
        <v>176</v>
      </c>
      <c r="AU280" s="284" t="s">
        <v>88</v>
      </c>
      <c r="AV280" s="13" t="s">
        <v>88</v>
      </c>
      <c r="AW280" s="13" t="s">
        <v>34</v>
      </c>
      <c r="AX280" s="13" t="s">
        <v>86</v>
      </c>
      <c r="AY280" s="284" t="s">
        <v>168</v>
      </c>
    </row>
    <row r="281" s="2" customFormat="1" ht="16.5" customHeight="1">
      <c r="A281" s="39"/>
      <c r="B281" s="40"/>
      <c r="C281" s="259" t="s">
        <v>611</v>
      </c>
      <c r="D281" s="259" t="s">
        <v>170</v>
      </c>
      <c r="E281" s="260" t="s">
        <v>1615</v>
      </c>
      <c r="F281" s="261" t="s">
        <v>1616</v>
      </c>
      <c r="G281" s="262" t="s">
        <v>1074</v>
      </c>
      <c r="H281" s="263">
        <v>8</v>
      </c>
      <c r="I281" s="264"/>
      <c r="J281" s="265">
        <f>ROUND(I281*H281,2)</f>
        <v>0</v>
      </c>
      <c r="K281" s="266"/>
      <c r="L281" s="45"/>
      <c r="M281" s="267" t="s">
        <v>1</v>
      </c>
      <c r="N281" s="268" t="s">
        <v>43</v>
      </c>
      <c r="O281" s="92"/>
      <c r="P281" s="269">
        <f>O281*H281</f>
        <v>0</v>
      </c>
      <c r="Q281" s="269">
        <v>0</v>
      </c>
      <c r="R281" s="269">
        <f>Q281*H281</f>
        <v>0</v>
      </c>
      <c r="S281" s="269">
        <v>0</v>
      </c>
      <c r="T281" s="27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71" t="s">
        <v>267</v>
      </c>
      <c r="AT281" s="271" t="s">
        <v>170</v>
      </c>
      <c r="AU281" s="271" t="s">
        <v>88</v>
      </c>
      <c r="AY281" s="18" t="s">
        <v>168</v>
      </c>
      <c r="BE281" s="272">
        <f>IF(N281="základní",J281,0)</f>
        <v>0</v>
      </c>
      <c r="BF281" s="272">
        <f>IF(N281="snížená",J281,0)</f>
        <v>0</v>
      </c>
      <c r="BG281" s="272">
        <f>IF(N281="zákl. přenesená",J281,0)</f>
        <v>0</v>
      </c>
      <c r="BH281" s="272">
        <f>IF(N281="sníž. přenesená",J281,0)</f>
        <v>0</v>
      </c>
      <c r="BI281" s="272">
        <f>IF(N281="nulová",J281,0)</f>
        <v>0</v>
      </c>
      <c r="BJ281" s="18" t="s">
        <v>86</v>
      </c>
      <c r="BK281" s="272">
        <f>ROUND(I281*H281,2)</f>
        <v>0</v>
      </c>
      <c r="BL281" s="18" t="s">
        <v>267</v>
      </c>
      <c r="BM281" s="271" t="s">
        <v>1617</v>
      </c>
    </row>
    <row r="282" s="13" customFormat="1">
      <c r="A282" s="13"/>
      <c r="B282" s="273"/>
      <c r="C282" s="274"/>
      <c r="D282" s="275" t="s">
        <v>176</v>
      </c>
      <c r="E282" s="276" t="s">
        <v>1</v>
      </c>
      <c r="F282" s="277" t="s">
        <v>1618</v>
      </c>
      <c r="G282" s="274"/>
      <c r="H282" s="278">
        <v>8</v>
      </c>
      <c r="I282" s="279"/>
      <c r="J282" s="274"/>
      <c r="K282" s="274"/>
      <c r="L282" s="280"/>
      <c r="M282" s="281"/>
      <c r="N282" s="282"/>
      <c r="O282" s="282"/>
      <c r="P282" s="282"/>
      <c r="Q282" s="282"/>
      <c r="R282" s="282"/>
      <c r="S282" s="282"/>
      <c r="T282" s="28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84" t="s">
        <v>176</v>
      </c>
      <c r="AU282" s="284" t="s">
        <v>88</v>
      </c>
      <c r="AV282" s="13" t="s">
        <v>88</v>
      </c>
      <c r="AW282" s="13" t="s">
        <v>34</v>
      </c>
      <c r="AX282" s="13" t="s">
        <v>86</v>
      </c>
      <c r="AY282" s="284" t="s">
        <v>168</v>
      </c>
    </row>
    <row r="283" s="2" customFormat="1" ht="16.5" customHeight="1">
      <c r="A283" s="39"/>
      <c r="B283" s="40"/>
      <c r="C283" s="259" t="s">
        <v>616</v>
      </c>
      <c r="D283" s="259" t="s">
        <v>170</v>
      </c>
      <c r="E283" s="260" t="s">
        <v>1619</v>
      </c>
      <c r="F283" s="261" t="s">
        <v>1620</v>
      </c>
      <c r="G283" s="262" t="s">
        <v>1074</v>
      </c>
      <c r="H283" s="263">
        <v>12</v>
      </c>
      <c r="I283" s="264"/>
      <c r="J283" s="265">
        <f>ROUND(I283*H283,2)</f>
        <v>0</v>
      </c>
      <c r="K283" s="266"/>
      <c r="L283" s="45"/>
      <c r="M283" s="267" t="s">
        <v>1</v>
      </c>
      <c r="N283" s="268" t="s">
        <v>43</v>
      </c>
      <c r="O283" s="92"/>
      <c r="P283" s="269">
        <f>O283*H283</f>
        <v>0</v>
      </c>
      <c r="Q283" s="269">
        <v>0</v>
      </c>
      <c r="R283" s="269">
        <f>Q283*H283</f>
        <v>0</v>
      </c>
      <c r="S283" s="269">
        <v>0</v>
      </c>
      <c r="T283" s="27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71" t="s">
        <v>267</v>
      </c>
      <c r="AT283" s="271" t="s">
        <v>170</v>
      </c>
      <c r="AU283" s="271" t="s">
        <v>88</v>
      </c>
      <c r="AY283" s="18" t="s">
        <v>168</v>
      </c>
      <c r="BE283" s="272">
        <f>IF(N283="základní",J283,0)</f>
        <v>0</v>
      </c>
      <c r="BF283" s="272">
        <f>IF(N283="snížená",J283,0)</f>
        <v>0</v>
      </c>
      <c r="BG283" s="272">
        <f>IF(N283="zákl. přenesená",J283,0)</f>
        <v>0</v>
      </c>
      <c r="BH283" s="272">
        <f>IF(N283="sníž. přenesená",J283,0)</f>
        <v>0</v>
      </c>
      <c r="BI283" s="272">
        <f>IF(N283="nulová",J283,0)</f>
        <v>0</v>
      </c>
      <c r="BJ283" s="18" t="s">
        <v>86</v>
      </c>
      <c r="BK283" s="272">
        <f>ROUND(I283*H283,2)</f>
        <v>0</v>
      </c>
      <c r="BL283" s="18" t="s">
        <v>267</v>
      </c>
      <c r="BM283" s="271" t="s">
        <v>1621</v>
      </c>
    </row>
    <row r="284" s="13" customFormat="1">
      <c r="A284" s="13"/>
      <c r="B284" s="273"/>
      <c r="C284" s="274"/>
      <c r="D284" s="275" t="s">
        <v>176</v>
      </c>
      <c r="E284" s="276" t="s">
        <v>1</v>
      </c>
      <c r="F284" s="277" t="s">
        <v>1622</v>
      </c>
      <c r="G284" s="274"/>
      <c r="H284" s="278">
        <v>12</v>
      </c>
      <c r="I284" s="279"/>
      <c r="J284" s="274"/>
      <c r="K284" s="274"/>
      <c r="L284" s="280"/>
      <c r="M284" s="281"/>
      <c r="N284" s="282"/>
      <c r="O284" s="282"/>
      <c r="P284" s="282"/>
      <c r="Q284" s="282"/>
      <c r="R284" s="282"/>
      <c r="S284" s="282"/>
      <c r="T284" s="28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84" t="s">
        <v>176</v>
      </c>
      <c r="AU284" s="284" t="s">
        <v>88</v>
      </c>
      <c r="AV284" s="13" t="s">
        <v>88</v>
      </c>
      <c r="AW284" s="13" t="s">
        <v>34</v>
      </c>
      <c r="AX284" s="13" t="s">
        <v>86</v>
      </c>
      <c r="AY284" s="284" t="s">
        <v>168</v>
      </c>
    </row>
    <row r="285" s="2" customFormat="1" ht="16.5" customHeight="1">
      <c r="A285" s="39"/>
      <c r="B285" s="40"/>
      <c r="C285" s="259" t="s">
        <v>621</v>
      </c>
      <c r="D285" s="259" t="s">
        <v>170</v>
      </c>
      <c r="E285" s="260" t="s">
        <v>1623</v>
      </c>
      <c r="F285" s="261" t="s">
        <v>1624</v>
      </c>
      <c r="G285" s="262" t="s">
        <v>1074</v>
      </c>
      <c r="H285" s="263">
        <v>3</v>
      </c>
      <c r="I285" s="264"/>
      <c r="J285" s="265">
        <f>ROUND(I285*H285,2)</f>
        <v>0</v>
      </c>
      <c r="K285" s="266"/>
      <c r="L285" s="45"/>
      <c r="M285" s="267" t="s">
        <v>1</v>
      </c>
      <c r="N285" s="268" t="s">
        <v>43</v>
      </c>
      <c r="O285" s="92"/>
      <c r="P285" s="269">
        <f>O285*H285</f>
        <v>0</v>
      </c>
      <c r="Q285" s="269">
        <v>0</v>
      </c>
      <c r="R285" s="269">
        <f>Q285*H285</f>
        <v>0</v>
      </c>
      <c r="S285" s="269">
        <v>0</v>
      </c>
      <c r="T285" s="27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71" t="s">
        <v>267</v>
      </c>
      <c r="AT285" s="271" t="s">
        <v>170</v>
      </c>
      <c r="AU285" s="271" t="s">
        <v>88</v>
      </c>
      <c r="AY285" s="18" t="s">
        <v>168</v>
      </c>
      <c r="BE285" s="272">
        <f>IF(N285="základní",J285,0)</f>
        <v>0</v>
      </c>
      <c r="BF285" s="272">
        <f>IF(N285="snížená",J285,0)</f>
        <v>0</v>
      </c>
      <c r="BG285" s="272">
        <f>IF(N285="zákl. přenesená",J285,0)</f>
        <v>0</v>
      </c>
      <c r="BH285" s="272">
        <f>IF(N285="sníž. přenesená",J285,0)</f>
        <v>0</v>
      </c>
      <c r="BI285" s="272">
        <f>IF(N285="nulová",J285,0)</f>
        <v>0</v>
      </c>
      <c r="BJ285" s="18" t="s">
        <v>86</v>
      </c>
      <c r="BK285" s="272">
        <f>ROUND(I285*H285,2)</f>
        <v>0</v>
      </c>
      <c r="BL285" s="18" t="s">
        <v>267</v>
      </c>
      <c r="BM285" s="271" t="s">
        <v>1625</v>
      </c>
    </row>
    <row r="286" s="2" customFormat="1" ht="16.5" customHeight="1">
      <c r="A286" s="39"/>
      <c r="B286" s="40"/>
      <c r="C286" s="259" t="s">
        <v>628</v>
      </c>
      <c r="D286" s="259" t="s">
        <v>170</v>
      </c>
      <c r="E286" s="260" t="s">
        <v>1626</v>
      </c>
      <c r="F286" s="261" t="s">
        <v>1627</v>
      </c>
      <c r="G286" s="262" t="s">
        <v>1074</v>
      </c>
      <c r="H286" s="263">
        <v>11</v>
      </c>
      <c r="I286" s="264"/>
      <c r="J286" s="265">
        <f>ROUND(I286*H286,2)</f>
        <v>0</v>
      </c>
      <c r="K286" s="266"/>
      <c r="L286" s="45"/>
      <c r="M286" s="267" t="s">
        <v>1</v>
      </c>
      <c r="N286" s="268" t="s">
        <v>43</v>
      </c>
      <c r="O286" s="92"/>
      <c r="P286" s="269">
        <f>O286*H286</f>
        <v>0</v>
      </c>
      <c r="Q286" s="269">
        <v>0</v>
      </c>
      <c r="R286" s="269">
        <f>Q286*H286</f>
        <v>0</v>
      </c>
      <c r="S286" s="269">
        <v>0</v>
      </c>
      <c r="T286" s="27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71" t="s">
        <v>267</v>
      </c>
      <c r="AT286" s="271" t="s">
        <v>170</v>
      </c>
      <c r="AU286" s="271" t="s">
        <v>88</v>
      </c>
      <c r="AY286" s="18" t="s">
        <v>168</v>
      </c>
      <c r="BE286" s="272">
        <f>IF(N286="základní",J286,0)</f>
        <v>0</v>
      </c>
      <c r="BF286" s="272">
        <f>IF(N286="snížená",J286,0)</f>
        <v>0</v>
      </c>
      <c r="BG286" s="272">
        <f>IF(N286="zákl. přenesená",J286,0)</f>
        <v>0</v>
      </c>
      <c r="BH286" s="272">
        <f>IF(N286="sníž. přenesená",J286,0)</f>
        <v>0</v>
      </c>
      <c r="BI286" s="272">
        <f>IF(N286="nulová",J286,0)</f>
        <v>0</v>
      </c>
      <c r="BJ286" s="18" t="s">
        <v>86</v>
      </c>
      <c r="BK286" s="272">
        <f>ROUND(I286*H286,2)</f>
        <v>0</v>
      </c>
      <c r="BL286" s="18" t="s">
        <v>267</v>
      </c>
      <c r="BM286" s="271" t="s">
        <v>1628</v>
      </c>
    </row>
    <row r="287" s="13" customFormat="1">
      <c r="A287" s="13"/>
      <c r="B287" s="273"/>
      <c r="C287" s="274"/>
      <c r="D287" s="275" t="s">
        <v>176</v>
      </c>
      <c r="E287" s="276" t="s">
        <v>1</v>
      </c>
      <c r="F287" s="277" t="s">
        <v>1629</v>
      </c>
      <c r="G287" s="274"/>
      <c r="H287" s="278">
        <v>11</v>
      </c>
      <c r="I287" s="279"/>
      <c r="J287" s="274"/>
      <c r="K287" s="274"/>
      <c r="L287" s="280"/>
      <c r="M287" s="281"/>
      <c r="N287" s="282"/>
      <c r="O287" s="282"/>
      <c r="P287" s="282"/>
      <c r="Q287" s="282"/>
      <c r="R287" s="282"/>
      <c r="S287" s="282"/>
      <c r="T287" s="28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84" t="s">
        <v>176</v>
      </c>
      <c r="AU287" s="284" t="s">
        <v>88</v>
      </c>
      <c r="AV287" s="13" t="s">
        <v>88</v>
      </c>
      <c r="AW287" s="13" t="s">
        <v>34</v>
      </c>
      <c r="AX287" s="13" t="s">
        <v>86</v>
      </c>
      <c r="AY287" s="284" t="s">
        <v>168</v>
      </c>
    </row>
    <row r="288" s="2" customFormat="1" ht="21.75" customHeight="1">
      <c r="A288" s="39"/>
      <c r="B288" s="40"/>
      <c r="C288" s="259" t="s">
        <v>634</v>
      </c>
      <c r="D288" s="259" t="s">
        <v>170</v>
      </c>
      <c r="E288" s="260" t="s">
        <v>1630</v>
      </c>
      <c r="F288" s="261" t="s">
        <v>1631</v>
      </c>
      <c r="G288" s="262" t="s">
        <v>1074</v>
      </c>
      <c r="H288" s="263">
        <v>1</v>
      </c>
      <c r="I288" s="264"/>
      <c r="J288" s="265">
        <f>ROUND(I288*H288,2)</f>
        <v>0</v>
      </c>
      <c r="K288" s="266"/>
      <c r="L288" s="45"/>
      <c r="M288" s="267" t="s">
        <v>1</v>
      </c>
      <c r="N288" s="268" t="s">
        <v>43</v>
      </c>
      <c r="O288" s="92"/>
      <c r="P288" s="269">
        <f>O288*H288</f>
        <v>0</v>
      </c>
      <c r="Q288" s="269">
        <v>0.00148</v>
      </c>
      <c r="R288" s="269">
        <f>Q288*H288</f>
        <v>0.00148</v>
      </c>
      <c r="S288" s="269">
        <v>0</v>
      </c>
      <c r="T288" s="27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71" t="s">
        <v>267</v>
      </c>
      <c r="AT288" s="271" t="s">
        <v>170</v>
      </c>
      <c r="AU288" s="271" t="s">
        <v>88</v>
      </c>
      <c r="AY288" s="18" t="s">
        <v>168</v>
      </c>
      <c r="BE288" s="272">
        <f>IF(N288="základní",J288,0)</f>
        <v>0</v>
      </c>
      <c r="BF288" s="272">
        <f>IF(N288="snížená",J288,0)</f>
        <v>0</v>
      </c>
      <c r="BG288" s="272">
        <f>IF(N288="zákl. přenesená",J288,0)</f>
        <v>0</v>
      </c>
      <c r="BH288" s="272">
        <f>IF(N288="sníž. přenesená",J288,0)</f>
        <v>0</v>
      </c>
      <c r="BI288" s="272">
        <f>IF(N288="nulová",J288,0)</f>
        <v>0</v>
      </c>
      <c r="BJ288" s="18" t="s">
        <v>86</v>
      </c>
      <c r="BK288" s="272">
        <f>ROUND(I288*H288,2)</f>
        <v>0</v>
      </c>
      <c r="BL288" s="18" t="s">
        <v>267</v>
      </c>
      <c r="BM288" s="271" t="s">
        <v>1632</v>
      </c>
    </row>
    <row r="289" s="2" customFormat="1" ht="21.75" customHeight="1">
      <c r="A289" s="39"/>
      <c r="B289" s="40"/>
      <c r="C289" s="259" t="s">
        <v>640</v>
      </c>
      <c r="D289" s="259" t="s">
        <v>170</v>
      </c>
      <c r="E289" s="260" t="s">
        <v>1633</v>
      </c>
      <c r="F289" s="261" t="s">
        <v>1634</v>
      </c>
      <c r="G289" s="262" t="s">
        <v>1074</v>
      </c>
      <c r="H289" s="263">
        <v>3</v>
      </c>
      <c r="I289" s="264"/>
      <c r="J289" s="265">
        <f>ROUND(I289*H289,2)</f>
        <v>0</v>
      </c>
      <c r="K289" s="266"/>
      <c r="L289" s="45"/>
      <c r="M289" s="267" t="s">
        <v>1</v>
      </c>
      <c r="N289" s="268" t="s">
        <v>43</v>
      </c>
      <c r="O289" s="92"/>
      <c r="P289" s="269">
        <f>O289*H289</f>
        <v>0</v>
      </c>
      <c r="Q289" s="269">
        <v>0.0015</v>
      </c>
      <c r="R289" s="269">
        <f>Q289*H289</f>
        <v>0.0045000000000000005</v>
      </c>
      <c r="S289" s="269">
        <v>0</v>
      </c>
      <c r="T289" s="27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71" t="s">
        <v>267</v>
      </c>
      <c r="AT289" s="271" t="s">
        <v>170</v>
      </c>
      <c r="AU289" s="271" t="s">
        <v>88</v>
      </c>
      <c r="AY289" s="18" t="s">
        <v>168</v>
      </c>
      <c r="BE289" s="272">
        <f>IF(N289="základní",J289,0)</f>
        <v>0</v>
      </c>
      <c r="BF289" s="272">
        <f>IF(N289="snížená",J289,0)</f>
        <v>0</v>
      </c>
      <c r="BG289" s="272">
        <f>IF(N289="zákl. přenesená",J289,0)</f>
        <v>0</v>
      </c>
      <c r="BH289" s="272">
        <f>IF(N289="sníž. přenesená",J289,0)</f>
        <v>0</v>
      </c>
      <c r="BI289" s="272">
        <f>IF(N289="nulová",J289,0)</f>
        <v>0</v>
      </c>
      <c r="BJ289" s="18" t="s">
        <v>86</v>
      </c>
      <c r="BK289" s="272">
        <f>ROUND(I289*H289,2)</f>
        <v>0</v>
      </c>
      <c r="BL289" s="18" t="s">
        <v>267</v>
      </c>
      <c r="BM289" s="271" t="s">
        <v>1635</v>
      </c>
    </row>
    <row r="290" s="2" customFormat="1" ht="16.5" customHeight="1">
      <c r="A290" s="39"/>
      <c r="B290" s="40"/>
      <c r="C290" s="259" t="s">
        <v>645</v>
      </c>
      <c r="D290" s="259" t="s">
        <v>170</v>
      </c>
      <c r="E290" s="260" t="s">
        <v>1636</v>
      </c>
      <c r="F290" s="261" t="s">
        <v>1637</v>
      </c>
      <c r="G290" s="262" t="s">
        <v>1074</v>
      </c>
      <c r="H290" s="263">
        <v>2</v>
      </c>
      <c r="I290" s="264"/>
      <c r="J290" s="265">
        <f>ROUND(I290*H290,2)</f>
        <v>0</v>
      </c>
      <c r="K290" s="266"/>
      <c r="L290" s="45"/>
      <c r="M290" s="267" t="s">
        <v>1</v>
      </c>
      <c r="N290" s="268" t="s">
        <v>43</v>
      </c>
      <c r="O290" s="92"/>
      <c r="P290" s="269">
        <f>O290*H290</f>
        <v>0</v>
      </c>
      <c r="Q290" s="269">
        <v>0.00016000000000000001</v>
      </c>
      <c r="R290" s="269">
        <f>Q290*H290</f>
        <v>0.00032000000000000003</v>
      </c>
      <c r="S290" s="269">
        <v>0</v>
      </c>
      <c r="T290" s="27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71" t="s">
        <v>267</v>
      </c>
      <c r="AT290" s="271" t="s">
        <v>170</v>
      </c>
      <c r="AU290" s="271" t="s">
        <v>88</v>
      </c>
      <c r="AY290" s="18" t="s">
        <v>168</v>
      </c>
      <c r="BE290" s="272">
        <f>IF(N290="základní",J290,0)</f>
        <v>0</v>
      </c>
      <c r="BF290" s="272">
        <f>IF(N290="snížená",J290,0)</f>
        <v>0</v>
      </c>
      <c r="BG290" s="272">
        <f>IF(N290="zákl. přenesená",J290,0)</f>
        <v>0</v>
      </c>
      <c r="BH290" s="272">
        <f>IF(N290="sníž. přenesená",J290,0)</f>
        <v>0</v>
      </c>
      <c r="BI290" s="272">
        <f>IF(N290="nulová",J290,0)</f>
        <v>0</v>
      </c>
      <c r="BJ290" s="18" t="s">
        <v>86</v>
      </c>
      <c r="BK290" s="272">
        <f>ROUND(I290*H290,2)</f>
        <v>0</v>
      </c>
      <c r="BL290" s="18" t="s">
        <v>267</v>
      </c>
      <c r="BM290" s="271" t="s">
        <v>1638</v>
      </c>
    </row>
    <row r="291" s="2" customFormat="1" ht="16.5" customHeight="1">
      <c r="A291" s="39"/>
      <c r="B291" s="40"/>
      <c r="C291" s="259" t="s">
        <v>650</v>
      </c>
      <c r="D291" s="259" t="s">
        <v>170</v>
      </c>
      <c r="E291" s="260" t="s">
        <v>1639</v>
      </c>
      <c r="F291" s="261" t="s">
        <v>1640</v>
      </c>
      <c r="G291" s="262" t="s">
        <v>1074</v>
      </c>
      <c r="H291" s="263">
        <v>4</v>
      </c>
      <c r="I291" s="264"/>
      <c r="J291" s="265">
        <f>ROUND(I291*H291,2)</f>
        <v>0</v>
      </c>
      <c r="K291" s="266"/>
      <c r="L291" s="45"/>
      <c r="M291" s="267" t="s">
        <v>1</v>
      </c>
      <c r="N291" s="268" t="s">
        <v>43</v>
      </c>
      <c r="O291" s="92"/>
      <c r="P291" s="269">
        <f>O291*H291</f>
        <v>0</v>
      </c>
      <c r="Q291" s="269">
        <v>0.00029</v>
      </c>
      <c r="R291" s="269">
        <f>Q291*H291</f>
        <v>0.00116</v>
      </c>
      <c r="S291" s="269">
        <v>0</v>
      </c>
      <c r="T291" s="27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71" t="s">
        <v>267</v>
      </c>
      <c r="AT291" s="271" t="s">
        <v>170</v>
      </c>
      <c r="AU291" s="271" t="s">
        <v>88</v>
      </c>
      <c r="AY291" s="18" t="s">
        <v>168</v>
      </c>
      <c r="BE291" s="272">
        <f>IF(N291="základní",J291,0)</f>
        <v>0</v>
      </c>
      <c r="BF291" s="272">
        <f>IF(N291="snížená",J291,0)</f>
        <v>0</v>
      </c>
      <c r="BG291" s="272">
        <f>IF(N291="zákl. přenesená",J291,0)</f>
        <v>0</v>
      </c>
      <c r="BH291" s="272">
        <f>IF(N291="sníž. přenesená",J291,0)</f>
        <v>0</v>
      </c>
      <c r="BI291" s="272">
        <f>IF(N291="nulová",J291,0)</f>
        <v>0</v>
      </c>
      <c r="BJ291" s="18" t="s">
        <v>86</v>
      </c>
      <c r="BK291" s="272">
        <f>ROUND(I291*H291,2)</f>
        <v>0</v>
      </c>
      <c r="BL291" s="18" t="s">
        <v>267</v>
      </c>
      <c r="BM291" s="271" t="s">
        <v>1641</v>
      </c>
    </row>
    <row r="292" s="2" customFormat="1" ht="21.75" customHeight="1">
      <c r="A292" s="39"/>
      <c r="B292" s="40"/>
      <c r="C292" s="259" t="s">
        <v>654</v>
      </c>
      <c r="D292" s="259" t="s">
        <v>170</v>
      </c>
      <c r="E292" s="260" t="s">
        <v>1642</v>
      </c>
      <c r="F292" s="261" t="s">
        <v>1643</v>
      </c>
      <c r="G292" s="262" t="s">
        <v>1074</v>
      </c>
      <c r="H292" s="263">
        <v>2</v>
      </c>
      <c r="I292" s="264"/>
      <c r="J292" s="265">
        <f>ROUND(I292*H292,2)</f>
        <v>0</v>
      </c>
      <c r="K292" s="266"/>
      <c r="L292" s="45"/>
      <c r="M292" s="267" t="s">
        <v>1</v>
      </c>
      <c r="N292" s="268" t="s">
        <v>43</v>
      </c>
      <c r="O292" s="92"/>
      <c r="P292" s="269">
        <f>O292*H292</f>
        <v>0</v>
      </c>
      <c r="Q292" s="269">
        <v>0.00051000000000000004</v>
      </c>
      <c r="R292" s="269">
        <f>Q292*H292</f>
        <v>0.0010200000000000001</v>
      </c>
      <c r="S292" s="269">
        <v>0</v>
      </c>
      <c r="T292" s="27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71" t="s">
        <v>267</v>
      </c>
      <c r="AT292" s="271" t="s">
        <v>170</v>
      </c>
      <c r="AU292" s="271" t="s">
        <v>88</v>
      </c>
      <c r="AY292" s="18" t="s">
        <v>168</v>
      </c>
      <c r="BE292" s="272">
        <f>IF(N292="základní",J292,0)</f>
        <v>0</v>
      </c>
      <c r="BF292" s="272">
        <f>IF(N292="snížená",J292,0)</f>
        <v>0</v>
      </c>
      <c r="BG292" s="272">
        <f>IF(N292="zákl. přenesená",J292,0)</f>
        <v>0</v>
      </c>
      <c r="BH292" s="272">
        <f>IF(N292="sníž. přenesená",J292,0)</f>
        <v>0</v>
      </c>
      <c r="BI292" s="272">
        <f>IF(N292="nulová",J292,0)</f>
        <v>0</v>
      </c>
      <c r="BJ292" s="18" t="s">
        <v>86</v>
      </c>
      <c r="BK292" s="272">
        <f>ROUND(I292*H292,2)</f>
        <v>0</v>
      </c>
      <c r="BL292" s="18" t="s">
        <v>267</v>
      </c>
      <c r="BM292" s="271" t="s">
        <v>1644</v>
      </c>
    </row>
    <row r="293" s="12" customFormat="1" ht="22.8" customHeight="1">
      <c r="A293" s="12"/>
      <c r="B293" s="243"/>
      <c r="C293" s="244"/>
      <c r="D293" s="245" t="s">
        <v>77</v>
      </c>
      <c r="E293" s="257" t="s">
        <v>1645</v>
      </c>
      <c r="F293" s="257" t="s">
        <v>1646</v>
      </c>
      <c r="G293" s="244"/>
      <c r="H293" s="244"/>
      <c r="I293" s="247"/>
      <c r="J293" s="258">
        <f>BK293</f>
        <v>0</v>
      </c>
      <c r="K293" s="244"/>
      <c r="L293" s="249"/>
      <c r="M293" s="250"/>
      <c r="N293" s="251"/>
      <c r="O293" s="251"/>
      <c r="P293" s="252">
        <f>SUM(P294:P325)</f>
        <v>0</v>
      </c>
      <c r="Q293" s="251"/>
      <c r="R293" s="252">
        <f>SUM(R294:R325)</f>
        <v>0.37756999999999996</v>
      </c>
      <c r="S293" s="251"/>
      <c r="T293" s="253">
        <f>SUM(T294:T325)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54" t="s">
        <v>88</v>
      </c>
      <c r="AT293" s="255" t="s">
        <v>77</v>
      </c>
      <c r="AU293" s="255" t="s">
        <v>86</v>
      </c>
      <c r="AY293" s="254" t="s">
        <v>168</v>
      </c>
      <c r="BK293" s="256">
        <f>SUM(BK294:BK325)</f>
        <v>0</v>
      </c>
    </row>
    <row r="294" s="2" customFormat="1" ht="21.75" customHeight="1">
      <c r="A294" s="39"/>
      <c r="B294" s="40"/>
      <c r="C294" s="259" t="s">
        <v>658</v>
      </c>
      <c r="D294" s="259" t="s">
        <v>170</v>
      </c>
      <c r="E294" s="260" t="s">
        <v>1647</v>
      </c>
      <c r="F294" s="261" t="s">
        <v>1648</v>
      </c>
      <c r="G294" s="262" t="s">
        <v>500</v>
      </c>
      <c r="H294" s="263">
        <v>8</v>
      </c>
      <c r="I294" s="264"/>
      <c r="J294" s="265">
        <f>ROUND(I294*H294,2)</f>
        <v>0</v>
      </c>
      <c r="K294" s="266"/>
      <c r="L294" s="45"/>
      <c r="M294" s="267" t="s">
        <v>1</v>
      </c>
      <c r="N294" s="268" t="s">
        <v>43</v>
      </c>
      <c r="O294" s="92"/>
      <c r="P294" s="269">
        <f>O294*H294</f>
        <v>0</v>
      </c>
      <c r="Q294" s="269">
        <v>0.0045100000000000001</v>
      </c>
      <c r="R294" s="269">
        <f>Q294*H294</f>
        <v>0.036080000000000001</v>
      </c>
      <c r="S294" s="269">
        <v>0</v>
      </c>
      <c r="T294" s="27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71" t="s">
        <v>267</v>
      </c>
      <c r="AT294" s="271" t="s">
        <v>170</v>
      </c>
      <c r="AU294" s="271" t="s">
        <v>88</v>
      </c>
      <c r="AY294" s="18" t="s">
        <v>168</v>
      </c>
      <c r="BE294" s="272">
        <f>IF(N294="základní",J294,0)</f>
        <v>0</v>
      </c>
      <c r="BF294" s="272">
        <f>IF(N294="snížená",J294,0)</f>
        <v>0</v>
      </c>
      <c r="BG294" s="272">
        <f>IF(N294="zákl. přenesená",J294,0)</f>
        <v>0</v>
      </c>
      <c r="BH294" s="272">
        <f>IF(N294="sníž. přenesená",J294,0)</f>
        <v>0</v>
      </c>
      <c r="BI294" s="272">
        <f>IF(N294="nulová",J294,0)</f>
        <v>0</v>
      </c>
      <c r="BJ294" s="18" t="s">
        <v>86</v>
      </c>
      <c r="BK294" s="272">
        <f>ROUND(I294*H294,2)</f>
        <v>0</v>
      </c>
      <c r="BL294" s="18" t="s">
        <v>267</v>
      </c>
      <c r="BM294" s="271" t="s">
        <v>1649</v>
      </c>
    </row>
    <row r="295" s="13" customFormat="1">
      <c r="A295" s="13"/>
      <c r="B295" s="273"/>
      <c r="C295" s="274"/>
      <c r="D295" s="275" t="s">
        <v>176</v>
      </c>
      <c r="E295" s="276" t="s">
        <v>1</v>
      </c>
      <c r="F295" s="277" t="s">
        <v>1650</v>
      </c>
      <c r="G295" s="274"/>
      <c r="H295" s="278">
        <v>8</v>
      </c>
      <c r="I295" s="279"/>
      <c r="J295" s="274"/>
      <c r="K295" s="274"/>
      <c r="L295" s="280"/>
      <c r="M295" s="281"/>
      <c r="N295" s="282"/>
      <c r="O295" s="282"/>
      <c r="P295" s="282"/>
      <c r="Q295" s="282"/>
      <c r="R295" s="282"/>
      <c r="S295" s="282"/>
      <c r="T295" s="28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84" t="s">
        <v>176</v>
      </c>
      <c r="AU295" s="284" t="s">
        <v>88</v>
      </c>
      <c r="AV295" s="13" t="s">
        <v>88</v>
      </c>
      <c r="AW295" s="13" t="s">
        <v>34</v>
      </c>
      <c r="AX295" s="13" t="s">
        <v>86</v>
      </c>
      <c r="AY295" s="284" t="s">
        <v>168</v>
      </c>
    </row>
    <row r="296" s="2" customFormat="1" ht="21.75" customHeight="1">
      <c r="A296" s="39"/>
      <c r="B296" s="40"/>
      <c r="C296" s="259" t="s">
        <v>662</v>
      </c>
      <c r="D296" s="259" t="s">
        <v>170</v>
      </c>
      <c r="E296" s="260" t="s">
        <v>1651</v>
      </c>
      <c r="F296" s="261" t="s">
        <v>1652</v>
      </c>
      <c r="G296" s="262" t="s">
        <v>500</v>
      </c>
      <c r="H296" s="263">
        <v>88</v>
      </c>
      <c r="I296" s="264"/>
      <c r="J296" s="265">
        <f>ROUND(I296*H296,2)</f>
        <v>0</v>
      </c>
      <c r="K296" s="266"/>
      <c r="L296" s="45"/>
      <c r="M296" s="267" t="s">
        <v>1</v>
      </c>
      <c r="N296" s="268" t="s">
        <v>43</v>
      </c>
      <c r="O296" s="92"/>
      <c r="P296" s="269">
        <f>O296*H296</f>
        <v>0</v>
      </c>
      <c r="Q296" s="269">
        <v>0.00077999999999999999</v>
      </c>
      <c r="R296" s="269">
        <f>Q296*H296</f>
        <v>0.068639999999999993</v>
      </c>
      <c r="S296" s="269">
        <v>0</v>
      </c>
      <c r="T296" s="27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71" t="s">
        <v>267</v>
      </c>
      <c r="AT296" s="271" t="s">
        <v>170</v>
      </c>
      <c r="AU296" s="271" t="s">
        <v>88</v>
      </c>
      <c r="AY296" s="18" t="s">
        <v>168</v>
      </c>
      <c r="BE296" s="272">
        <f>IF(N296="základní",J296,0)</f>
        <v>0</v>
      </c>
      <c r="BF296" s="272">
        <f>IF(N296="snížená",J296,0)</f>
        <v>0</v>
      </c>
      <c r="BG296" s="272">
        <f>IF(N296="zákl. přenesená",J296,0)</f>
        <v>0</v>
      </c>
      <c r="BH296" s="272">
        <f>IF(N296="sníž. přenesená",J296,0)</f>
        <v>0</v>
      </c>
      <c r="BI296" s="272">
        <f>IF(N296="nulová",J296,0)</f>
        <v>0</v>
      </c>
      <c r="BJ296" s="18" t="s">
        <v>86</v>
      </c>
      <c r="BK296" s="272">
        <f>ROUND(I296*H296,2)</f>
        <v>0</v>
      </c>
      <c r="BL296" s="18" t="s">
        <v>267</v>
      </c>
      <c r="BM296" s="271" t="s">
        <v>1653</v>
      </c>
    </row>
    <row r="297" s="13" customFormat="1">
      <c r="A297" s="13"/>
      <c r="B297" s="273"/>
      <c r="C297" s="274"/>
      <c r="D297" s="275" t="s">
        <v>176</v>
      </c>
      <c r="E297" s="276" t="s">
        <v>1</v>
      </c>
      <c r="F297" s="277" t="s">
        <v>1654</v>
      </c>
      <c r="G297" s="274"/>
      <c r="H297" s="278">
        <v>88</v>
      </c>
      <c r="I297" s="279"/>
      <c r="J297" s="274"/>
      <c r="K297" s="274"/>
      <c r="L297" s="280"/>
      <c r="M297" s="281"/>
      <c r="N297" s="282"/>
      <c r="O297" s="282"/>
      <c r="P297" s="282"/>
      <c r="Q297" s="282"/>
      <c r="R297" s="282"/>
      <c r="S297" s="282"/>
      <c r="T297" s="28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84" t="s">
        <v>176</v>
      </c>
      <c r="AU297" s="284" t="s">
        <v>88</v>
      </c>
      <c r="AV297" s="13" t="s">
        <v>88</v>
      </c>
      <c r="AW297" s="13" t="s">
        <v>34</v>
      </c>
      <c r="AX297" s="13" t="s">
        <v>86</v>
      </c>
      <c r="AY297" s="284" t="s">
        <v>168</v>
      </c>
    </row>
    <row r="298" s="2" customFormat="1" ht="21.75" customHeight="1">
      <c r="A298" s="39"/>
      <c r="B298" s="40"/>
      <c r="C298" s="259" t="s">
        <v>666</v>
      </c>
      <c r="D298" s="259" t="s">
        <v>170</v>
      </c>
      <c r="E298" s="260" t="s">
        <v>1655</v>
      </c>
      <c r="F298" s="261" t="s">
        <v>1656</v>
      </c>
      <c r="G298" s="262" t="s">
        <v>500</v>
      </c>
      <c r="H298" s="263">
        <v>110</v>
      </c>
      <c r="I298" s="264"/>
      <c r="J298" s="265">
        <f>ROUND(I298*H298,2)</f>
        <v>0</v>
      </c>
      <c r="K298" s="266"/>
      <c r="L298" s="45"/>
      <c r="M298" s="267" t="s">
        <v>1</v>
      </c>
      <c r="N298" s="268" t="s">
        <v>43</v>
      </c>
      <c r="O298" s="92"/>
      <c r="P298" s="269">
        <f>O298*H298</f>
        <v>0</v>
      </c>
      <c r="Q298" s="269">
        <v>0.00096000000000000002</v>
      </c>
      <c r="R298" s="269">
        <f>Q298*H298</f>
        <v>0.1056</v>
      </c>
      <c r="S298" s="269">
        <v>0</v>
      </c>
      <c r="T298" s="27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71" t="s">
        <v>267</v>
      </c>
      <c r="AT298" s="271" t="s">
        <v>170</v>
      </c>
      <c r="AU298" s="271" t="s">
        <v>88</v>
      </c>
      <c r="AY298" s="18" t="s">
        <v>168</v>
      </c>
      <c r="BE298" s="272">
        <f>IF(N298="základní",J298,0)</f>
        <v>0</v>
      </c>
      <c r="BF298" s="272">
        <f>IF(N298="snížená",J298,0)</f>
        <v>0</v>
      </c>
      <c r="BG298" s="272">
        <f>IF(N298="zákl. přenesená",J298,0)</f>
        <v>0</v>
      </c>
      <c r="BH298" s="272">
        <f>IF(N298="sníž. přenesená",J298,0)</f>
        <v>0</v>
      </c>
      <c r="BI298" s="272">
        <f>IF(N298="nulová",J298,0)</f>
        <v>0</v>
      </c>
      <c r="BJ298" s="18" t="s">
        <v>86</v>
      </c>
      <c r="BK298" s="272">
        <f>ROUND(I298*H298,2)</f>
        <v>0</v>
      </c>
      <c r="BL298" s="18" t="s">
        <v>267</v>
      </c>
      <c r="BM298" s="271" t="s">
        <v>1657</v>
      </c>
    </row>
    <row r="299" s="13" customFormat="1">
      <c r="A299" s="13"/>
      <c r="B299" s="273"/>
      <c r="C299" s="274"/>
      <c r="D299" s="275" t="s">
        <v>176</v>
      </c>
      <c r="E299" s="276" t="s">
        <v>1</v>
      </c>
      <c r="F299" s="277" t="s">
        <v>1658</v>
      </c>
      <c r="G299" s="274"/>
      <c r="H299" s="278">
        <v>110</v>
      </c>
      <c r="I299" s="279"/>
      <c r="J299" s="274"/>
      <c r="K299" s="274"/>
      <c r="L299" s="280"/>
      <c r="M299" s="281"/>
      <c r="N299" s="282"/>
      <c r="O299" s="282"/>
      <c r="P299" s="282"/>
      <c r="Q299" s="282"/>
      <c r="R299" s="282"/>
      <c r="S299" s="282"/>
      <c r="T299" s="28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84" t="s">
        <v>176</v>
      </c>
      <c r="AU299" s="284" t="s">
        <v>88</v>
      </c>
      <c r="AV299" s="13" t="s">
        <v>88</v>
      </c>
      <c r="AW299" s="13" t="s">
        <v>34</v>
      </c>
      <c r="AX299" s="13" t="s">
        <v>86</v>
      </c>
      <c r="AY299" s="284" t="s">
        <v>168</v>
      </c>
    </row>
    <row r="300" s="2" customFormat="1" ht="21.75" customHeight="1">
      <c r="A300" s="39"/>
      <c r="B300" s="40"/>
      <c r="C300" s="259" t="s">
        <v>673</v>
      </c>
      <c r="D300" s="259" t="s">
        <v>170</v>
      </c>
      <c r="E300" s="260" t="s">
        <v>1659</v>
      </c>
      <c r="F300" s="261" t="s">
        <v>1660</v>
      </c>
      <c r="G300" s="262" t="s">
        <v>500</v>
      </c>
      <c r="H300" s="263">
        <v>12</v>
      </c>
      <c r="I300" s="264"/>
      <c r="J300" s="265">
        <f>ROUND(I300*H300,2)</f>
        <v>0</v>
      </c>
      <c r="K300" s="266"/>
      <c r="L300" s="45"/>
      <c r="M300" s="267" t="s">
        <v>1</v>
      </c>
      <c r="N300" s="268" t="s">
        <v>43</v>
      </c>
      <c r="O300" s="92"/>
      <c r="P300" s="269">
        <f>O300*H300</f>
        <v>0</v>
      </c>
      <c r="Q300" s="269">
        <v>0.00125</v>
      </c>
      <c r="R300" s="269">
        <f>Q300*H300</f>
        <v>0.014999999999999999</v>
      </c>
      <c r="S300" s="269">
        <v>0</v>
      </c>
      <c r="T300" s="27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71" t="s">
        <v>267</v>
      </c>
      <c r="AT300" s="271" t="s">
        <v>170</v>
      </c>
      <c r="AU300" s="271" t="s">
        <v>88</v>
      </c>
      <c r="AY300" s="18" t="s">
        <v>168</v>
      </c>
      <c r="BE300" s="272">
        <f>IF(N300="základní",J300,0)</f>
        <v>0</v>
      </c>
      <c r="BF300" s="272">
        <f>IF(N300="snížená",J300,0)</f>
        <v>0</v>
      </c>
      <c r="BG300" s="272">
        <f>IF(N300="zákl. přenesená",J300,0)</f>
        <v>0</v>
      </c>
      <c r="BH300" s="272">
        <f>IF(N300="sníž. přenesená",J300,0)</f>
        <v>0</v>
      </c>
      <c r="BI300" s="272">
        <f>IF(N300="nulová",J300,0)</f>
        <v>0</v>
      </c>
      <c r="BJ300" s="18" t="s">
        <v>86</v>
      </c>
      <c r="BK300" s="272">
        <f>ROUND(I300*H300,2)</f>
        <v>0</v>
      </c>
      <c r="BL300" s="18" t="s">
        <v>267</v>
      </c>
      <c r="BM300" s="271" t="s">
        <v>1661</v>
      </c>
    </row>
    <row r="301" s="13" customFormat="1">
      <c r="A301" s="13"/>
      <c r="B301" s="273"/>
      <c r="C301" s="274"/>
      <c r="D301" s="275" t="s">
        <v>176</v>
      </c>
      <c r="E301" s="276" t="s">
        <v>1</v>
      </c>
      <c r="F301" s="277" t="s">
        <v>246</v>
      </c>
      <c r="G301" s="274"/>
      <c r="H301" s="278">
        <v>12</v>
      </c>
      <c r="I301" s="279"/>
      <c r="J301" s="274"/>
      <c r="K301" s="274"/>
      <c r="L301" s="280"/>
      <c r="M301" s="281"/>
      <c r="N301" s="282"/>
      <c r="O301" s="282"/>
      <c r="P301" s="282"/>
      <c r="Q301" s="282"/>
      <c r="R301" s="282"/>
      <c r="S301" s="282"/>
      <c r="T301" s="28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84" t="s">
        <v>176</v>
      </c>
      <c r="AU301" s="284" t="s">
        <v>88</v>
      </c>
      <c r="AV301" s="13" t="s">
        <v>88</v>
      </c>
      <c r="AW301" s="13" t="s">
        <v>34</v>
      </c>
      <c r="AX301" s="13" t="s">
        <v>86</v>
      </c>
      <c r="AY301" s="284" t="s">
        <v>168</v>
      </c>
    </row>
    <row r="302" s="2" customFormat="1" ht="21.75" customHeight="1">
      <c r="A302" s="39"/>
      <c r="B302" s="40"/>
      <c r="C302" s="259" t="s">
        <v>678</v>
      </c>
      <c r="D302" s="259" t="s">
        <v>170</v>
      </c>
      <c r="E302" s="260" t="s">
        <v>1662</v>
      </c>
      <c r="F302" s="261" t="s">
        <v>1663</v>
      </c>
      <c r="G302" s="262" t="s">
        <v>500</v>
      </c>
      <c r="H302" s="263">
        <v>10</v>
      </c>
      <c r="I302" s="264"/>
      <c r="J302" s="265">
        <f>ROUND(I302*H302,2)</f>
        <v>0</v>
      </c>
      <c r="K302" s="266"/>
      <c r="L302" s="45"/>
      <c r="M302" s="267" t="s">
        <v>1</v>
      </c>
      <c r="N302" s="268" t="s">
        <v>43</v>
      </c>
      <c r="O302" s="92"/>
      <c r="P302" s="269">
        <f>O302*H302</f>
        <v>0</v>
      </c>
      <c r="Q302" s="269">
        <v>0.0025600000000000002</v>
      </c>
      <c r="R302" s="269">
        <f>Q302*H302</f>
        <v>0.025600000000000001</v>
      </c>
      <c r="S302" s="269">
        <v>0</v>
      </c>
      <c r="T302" s="27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71" t="s">
        <v>267</v>
      </c>
      <c r="AT302" s="271" t="s">
        <v>170</v>
      </c>
      <c r="AU302" s="271" t="s">
        <v>88</v>
      </c>
      <c r="AY302" s="18" t="s">
        <v>168</v>
      </c>
      <c r="BE302" s="272">
        <f>IF(N302="základní",J302,0)</f>
        <v>0</v>
      </c>
      <c r="BF302" s="272">
        <f>IF(N302="snížená",J302,0)</f>
        <v>0</v>
      </c>
      <c r="BG302" s="272">
        <f>IF(N302="zákl. přenesená",J302,0)</f>
        <v>0</v>
      </c>
      <c r="BH302" s="272">
        <f>IF(N302="sníž. přenesená",J302,0)</f>
        <v>0</v>
      </c>
      <c r="BI302" s="272">
        <f>IF(N302="nulová",J302,0)</f>
        <v>0</v>
      </c>
      <c r="BJ302" s="18" t="s">
        <v>86</v>
      </c>
      <c r="BK302" s="272">
        <f>ROUND(I302*H302,2)</f>
        <v>0</v>
      </c>
      <c r="BL302" s="18" t="s">
        <v>267</v>
      </c>
      <c r="BM302" s="271" t="s">
        <v>1664</v>
      </c>
    </row>
    <row r="303" s="13" customFormat="1">
      <c r="A303" s="13"/>
      <c r="B303" s="273"/>
      <c r="C303" s="274"/>
      <c r="D303" s="275" t="s">
        <v>176</v>
      </c>
      <c r="E303" s="276" t="s">
        <v>1</v>
      </c>
      <c r="F303" s="277" t="s">
        <v>1665</v>
      </c>
      <c r="G303" s="274"/>
      <c r="H303" s="278">
        <v>10</v>
      </c>
      <c r="I303" s="279"/>
      <c r="J303" s="274"/>
      <c r="K303" s="274"/>
      <c r="L303" s="280"/>
      <c r="M303" s="281"/>
      <c r="N303" s="282"/>
      <c r="O303" s="282"/>
      <c r="P303" s="282"/>
      <c r="Q303" s="282"/>
      <c r="R303" s="282"/>
      <c r="S303" s="282"/>
      <c r="T303" s="28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84" t="s">
        <v>176</v>
      </c>
      <c r="AU303" s="284" t="s">
        <v>88</v>
      </c>
      <c r="AV303" s="13" t="s">
        <v>88</v>
      </c>
      <c r="AW303" s="13" t="s">
        <v>34</v>
      </c>
      <c r="AX303" s="13" t="s">
        <v>86</v>
      </c>
      <c r="AY303" s="284" t="s">
        <v>168</v>
      </c>
    </row>
    <row r="304" s="2" customFormat="1" ht="33" customHeight="1">
      <c r="A304" s="39"/>
      <c r="B304" s="40"/>
      <c r="C304" s="259" t="s">
        <v>685</v>
      </c>
      <c r="D304" s="259" t="s">
        <v>170</v>
      </c>
      <c r="E304" s="260" t="s">
        <v>1666</v>
      </c>
      <c r="F304" s="261" t="s">
        <v>1667</v>
      </c>
      <c r="G304" s="262" t="s">
        <v>500</v>
      </c>
      <c r="H304" s="263">
        <v>88</v>
      </c>
      <c r="I304" s="264"/>
      <c r="J304" s="265">
        <f>ROUND(I304*H304,2)</f>
        <v>0</v>
      </c>
      <c r="K304" s="266"/>
      <c r="L304" s="45"/>
      <c r="M304" s="267" t="s">
        <v>1</v>
      </c>
      <c r="N304" s="268" t="s">
        <v>43</v>
      </c>
      <c r="O304" s="92"/>
      <c r="P304" s="269">
        <f>O304*H304</f>
        <v>0</v>
      </c>
      <c r="Q304" s="269">
        <v>6.9999999999999994E-05</v>
      </c>
      <c r="R304" s="269">
        <f>Q304*H304</f>
        <v>0.0061599999999999997</v>
      </c>
      <c r="S304" s="269">
        <v>0</v>
      </c>
      <c r="T304" s="27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71" t="s">
        <v>267</v>
      </c>
      <c r="AT304" s="271" t="s">
        <v>170</v>
      </c>
      <c r="AU304" s="271" t="s">
        <v>88</v>
      </c>
      <c r="AY304" s="18" t="s">
        <v>168</v>
      </c>
      <c r="BE304" s="272">
        <f>IF(N304="základní",J304,0)</f>
        <v>0</v>
      </c>
      <c r="BF304" s="272">
        <f>IF(N304="snížená",J304,0)</f>
        <v>0</v>
      </c>
      <c r="BG304" s="272">
        <f>IF(N304="zákl. přenesená",J304,0)</f>
        <v>0</v>
      </c>
      <c r="BH304" s="272">
        <f>IF(N304="sníž. přenesená",J304,0)</f>
        <v>0</v>
      </c>
      <c r="BI304" s="272">
        <f>IF(N304="nulová",J304,0)</f>
        <v>0</v>
      </c>
      <c r="BJ304" s="18" t="s">
        <v>86</v>
      </c>
      <c r="BK304" s="272">
        <f>ROUND(I304*H304,2)</f>
        <v>0</v>
      </c>
      <c r="BL304" s="18" t="s">
        <v>267</v>
      </c>
      <c r="BM304" s="271" t="s">
        <v>1668</v>
      </c>
    </row>
    <row r="305" s="13" customFormat="1">
      <c r="A305" s="13"/>
      <c r="B305" s="273"/>
      <c r="C305" s="274"/>
      <c r="D305" s="275" t="s">
        <v>176</v>
      </c>
      <c r="E305" s="276" t="s">
        <v>1</v>
      </c>
      <c r="F305" s="277" t="s">
        <v>830</v>
      </c>
      <c r="G305" s="274"/>
      <c r="H305" s="278">
        <v>88</v>
      </c>
      <c r="I305" s="279"/>
      <c r="J305" s="274"/>
      <c r="K305" s="274"/>
      <c r="L305" s="280"/>
      <c r="M305" s="281"/>
      <c r="N305" s="282"/>
      <c r="O305" s="282"/>
      <c r="P305" s="282"/>
      <c r="Q305" s="282"/>
      <c r="R305" s="282"/>
      <c r="S305" s="282"/>
      <c r="T305" s="28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84" t="s">
        <v>176</v>
      </c>
      <c r="AU305" s="284" t="s">
        <v>88</v>
      </c>
      <c r="AV305" s="13" t="s">
        <v>88</v>
      </c>
      <c r="AW305" s="13" t="s">
        <v>34</v>
      </c>
      <c r="AX305" s="13" t="s">
        <v>86</v>
      </c>
      <c r="AY305" s="284" t="s">
        <v>168</v>
      </c>
    </row>
    <row r="306" s="2" customFormat="1" ht="33" customHeight="1">
      <c r="A306" s="39"/>
      <c r="B306" s="40"/>
      <c r="C306" s="259" t="s">
        <v>690</v>
      </c>
      <c r="D306" s="259" t="s">
        <v>170</v>
      </c>
      <c r="E306" s="260" t="s">
        <v>1669</v>
      </c>
      <c r="F306" s="261" t="s">
        <v>1670</v>
      </c>
      <c r="G306" s="262" t="s">
        <v>500</v>
      </c>
      <c r="H306" s="263">
        <v>140</v>
      </c>
      <c r="I306" s="264"/>
      <c r="J306" s="265">
        <f>ROUND(I306*H306,2)</f>
        <v>0</v>
      </c>
      <c r="K306" s="266"/>
      <c r="L306" s="45"/>
      <c r="M306" s="267" t="s">
        <v>1</v>
      </c>
      <c r="N306" s="268" t="s">
        <v>43</v>
      </c>
      <c r="O306" s="92"/>
      <c r="P306" s="269">
        <f>O306*H306</f>
        <v>0</v>
      </c>
      <c r="Q306" s="269">
        <v>9.0000000000000006E-05</v>
      </c>
      <c r="R306" s="269">
        <f>Q306*H306</f>
        <v>0.0126</v>
      </c>
      <c r="S306" s="269">
        <v>0</v>
      </c>
      <c r="T306" s="27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71" t="s">
        <v>267</v>
      </c>
      <c r="AT306" s="271" t="s">
        <v>170</v>
      </c>
      <c r="AU306" s="271" t="s">
        <v>88</v>
      </c>
      <c r="AY306" s="18" t="s">
        <v>168</v>
      </c>
      <c r="BE306" s="272">
        <f>IF(N306="základní",J306,0)</f>
        <v>0</v>
      </c>
      <c r="BF306" s="272">
        <f>IF(N306="snížená",J306,0)</f>
        <v>0</v>
      </c>
      <c r="BG306" s="272">
        <f>IF(N306="zákl. přenesená",J306,0)</f>
        <v>0</v>
      </c>
      <c r="BH306" s="272">
        <f>IF(N306="sníž. přenesená",J306,0)</f>
        <v>0</v>
      </c>
      <c r="BI306" s="272">
        <f>IF(N306="nulová",J306,0)</f>
        <v>0</v>
      </c>
      <c r="BJ306" s="18" t="s">
        <v>86</v>
      </c>
      <c r="BK306" s="272">
        <f>ROUND(I306*H306,2)</f>
        <v>0</v>
      </c>
      <c r="BL306" s="18" t="s">
        <v>267</v>
      </c>
      <c r="BM306" s="271" t="s">
        <v>1671</v>
      </c>
    </row>
    <row r="307" s="13" customFormat="1">
      <c r="A307" s="13"/>
      <c r="B307" s="273"/>
      <c r="C307" s="274"/>
      <c r="D307" s="275" t="s">
        <v>176</v>
      </c>
      <c r="E307" s="276" t="s">
        <v>1</v>
      </c>
      <c r="F307" s="277" t="s">
        <v>1672</v>
      </c>
      <c r="G307" s="274"/>
      <c r="H307" s="278">
        <v>140</v>
      </c>
      <c r="I307" s="279"/>
      <c r="J307" s="274"/>
      <c r="K307" s="274"/>
      <c r="L307" s="280"/>
      <c r="M307" s="281"/>
      <c r="N307" s="282"/>
      <c r="O307" s="282"/>
      <c r="P307" s="282"/>
      <c r="Q307" s="282"/>
      <c r="R307" s="282"/>
      <c r="S307" s="282"/>
      <c r="T307" s="28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84" t="s">
        <v>176</v>
      </c>
      <c r="AU307" s="284" t="s">
        <v>88</v>
      </c>
      <c r="AV307" s="13" t="s">
        <v>88</v>
      </c>
      <c r="AW307" s="13" t="s">
        <v>34</v>
      </c>
      <c r="AX307" s="13" t="s">
        <v>86</v>
      </c>
      <c r="AY307" s="284" t="s">
        <v>168</v>
      </c>
    </row>
    <row r="308" s="2" customFormat="1" ht="21.75" customHeight="1">
      <c r="A308" s="39"/>
      <c r="B308" s="40"/>
      <c r="C308" s="259" t="s">
        <v>695</v>
      </c>
      <c r="D308" s="259" t="s">
        <v>170</v>
      </c>
      <c r="E308" s="260" t="s">
        <v>1673</v>
      </c>
      <c r="F308" s="261" t="s">
        <v>1674</v>
      </c>
      <c r="G308" s="262" t="s">
        <v>1074</v>
      </c>
      <c r="H308" s="263">
        <v>2</v>
      </c>
      <c r="I308" s="264"/>
      <c r="J308" s="265">
        <f>ROUND(I308*H308,2)</f>
        <v>0</v>
      </c>
      <c r="K308" s="266"/>
      <c r="L308" s="45"/>
      <c r="M308" s="267" t="s">
        <v>1</v>
      </c>
      <c r="N308" s="268" t="s">
        <v>43</v>
      </c>
      <c r="O308" s="92"/>
      <c r="P308" s="269">
        <f>O308*H308</f>
        <v>0</v>
      </c>
      <c r="Q308" s="269">
        <v>0</v>
      </c>
      <c r="R308" s="269">
        <f>Q308*H308</f>
        <v>0</v>
      </c>
      <c r="S308" s="269">
        <v>0</v>
      </c>
      <c r="T308" s="27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71" t="s">
        <v>267</v>
      </c>
      <c r="AT308" s="271" t="s">
        <v>170</v>
      </c>
      <c r="AU308" s="271" t="s">
        <v>88</v>
      </c>
      <c r="AY308" s="18" t="s">
        <v>168</v>
      </c>
      <c r="BE308" s="272">
        <f>IF(N308="základní",J308,0)</f>
        <v>0</v>
      </c>
      <c r="BF308" s="272">
        <f>IF(N308="snížená",J308,0)</f>
        <v>0</v>
      </c>
      <c r="BG308" s="272">
        <f>IF(N308="zákl. přenesená",J308,0)</f>
        <v>0</v>
      </c>
      <c r="BH308" s="272">
        <f>IF(N308="sníž. přenesená",J308,0)</f>
        <v>0</v>
      </c>
      <c r="BI308" s="272">
        <f>IF(N308="nulová",J308,0)</f>
        <v>0</v>
      </c>
      <c r="BJ308" s="18" t="s">
        <v>86</v>
      </c>
      <c r="BK308" s="272">
        <f>ROUND(I308*H308,2)</f>
        <v>0</v>
      </c>
      <c r="BL308" s="18" t="s">
        <v>267</v>
      </c>
      <c r="BM308" s="271" t="s">
        <v>1675</v>
      </c>
    </row>
    <row r="309" s="2" customFormat="1" ht="16.5" customHeight="1">
      <c r="A309" s="39"/>
      <c r="B309" s="40"/>
      <c r="C309" s="259" t="s">
        <v>701</v>
      </c>
      <c r="D309" s="259" t="s">
        <v>170</v>
      </c>
      <c r="E309" s="260" t="s">
        <v>1676</v>
      </c>
      <c r="F309" s="261" t="s">
        <v>1677</v>
      </c>
      <c r="G309" s="262" t="s">
        <v>1074</v>
      </c>
      <c r="H309" s="263">
        <v>48</v>
      </c>
      <c r="I309" s="264"/>
      <c r="J309" s="265">
        <f>ROUND(I309*H309,2)</f>
        <v>0</v>
      </c>
      <c r="K309" s="266"/>
      <c r="L309" s="45"/>
      <c r="M309" s="267" t="s">
        <v>1</v>
      </c>
      <c r="N309" s="268" t="s">
        <v>43</v>
      </c>
      <c r="O309" s="92"/>
      <c r="P309" s="269">
        <f>O309*H309</f>
        <v>0</v>
      </c>
      <c r="Q309" s="269">
        <v>0.00012999999999999999</v>
      </c>
      <c r="R309" s="269">
        <f>Q309*H309</f>
        <v>0.006239999999999999</v>
      </c>
      <c r="S309" s="269">
        <v>0</v>
      </c>
      <c r="T309" s="27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71" t="s">
        <v>267</v>
      </c>
      <c r="AT309" s="271" t="s">
        <v>170</v>
      </c>
      <c r="AU309" s="271" t="s">
        <v>88</v>
      </c>
      <c r="AY309" s="18" t="s">
        <v>168</v>
      </c>
      <c r="BE309" s="272">
        <f>IF(N309="základní",J309,0)</f>
        <v>0</v>
      </c>
      <c r="BF309" s="272">
        <f>IF(N309="snížená",J309,0)</f>
        <v>0</v>
      </c>
      <c r="BG309" s="272">
        <f>IF(N309="zákl. přenesená",J309,0)</f>
        <v>0</v>
      </c>
      <c r="BH309" s="272">
        <f>IF(N309="sníž. přenesená",J309,0)</f>
        <v>0</v>
      </c>
      <c r="BI309" s="272">
        <f>IF(N309="nulová",J309,0)</f>
        <v>0</v>
      </c>
      <c r="BJ309" s="18" t="s">
        <v>86</v>
      </c>
      <c r="BK309" s="272">
        <f>ROUND(I309*H309,2)</f>
        <v>0</v>
      </c>
      <c r="BL309" s="18" t="s">
        <v>267</v>
      </c>
      <c r="BM309" s="271" t="s">
        <v>1678</v>
      </c>
    </row>
    <row r="310" s="2" customFormat="1" ht="16.5" customHeight="1">
      <c r="A310" s="39"/>
      <c r="B310" s="40"/>
      <c r="C310" s="259" t="s">
        <v>706</v>
      </c>
      <c r="D310" s="259" t="s">
        <v>170</v>
      </c>
      <c r="E310" s="260" t="s">
        <v>1679</v>
      </c>
      <c r="F310" s="261" t="s">
        <v>1680</v>
      </c>
      <c r="G310" s="262" t="s">
        <v>1074</v>
      </c>
      <c r="H310" s="263">
        <v>6</v>
      </c>
      <c r="I310" s="264"/>
      <c r="J310" s="265">
        <f>ROUND(I310*H310,2)</f>
        <v>0</v>
      </c>
      <c r="K310" s="266"/>
      <c r="L310" s="45"/>
      <c r="M310" s="267" t="s">
        <v>1</v>
      </c>
      <c r="N310" s="268" t="s">
        <v>43</v>
      </c>
      <c r="O310" s="92"/>
      <c r="P310" s="269">
        <f>O310*H310</f>
        <v>0</v>
      </c>
      <c r="Q310" s="269">
        <v>0.00072000000000000005</v>
      </c>
      <c r="R310" s="269">
        <f>Q310*H310</f>
        <v>0.0043200000000000001</v>
      </c>
      <c r="S310" s="269">
        <v>0</v>
      </c>
      <c r="T310" s="27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71" t="s">
        <v>267</v>
      </c>
      <c r="AT310" s="271" t="s">
        <v>170</v>
      </c>
      <c r="AU310" s="271" t="s">
        <v>88</v>
      </c>
      <c r="AY310" s="18" t="s">
        <v>168</v>
      </c>
      <c r="BE310" s="272">
        <f>IF(N310="základní",J310,0)</f>
        <v>0</v>
      </c>
      <c r="BF310" s="272">
        <f>IF(N310="snížená",J310,0)</f>
        <v>0</v>
      </c>
      <c r="BG310" s="272">
        <f>IF(N310="zákl. přenesená",J310,0)</f>
        <v>0</v>
      </c>
      <c r="BH310" s="272">
        <f>IF(N310="sníž. přenesená",J310,0)</f>
        <v>0</v>
      </c>
      <c r="BI310" s="272">
        <f>IF(N310="nulová",J310,0)</f>
        <v>0</v>
      </c>
      <c r="BJ310" s="18" t="s">
        <v>86</v>
      </c>
      <c r="BK310" s="272">
        <f>ROUND(I310*H310,2)</f>
        <v>0</v>
      </c>
      <c r="BL310" s="18" t="s">
        <v>267</v>
      </c>
      <c r="BM310" s="271" t="s">
        <v>1681</v>
      </c>
    </row>
    <row r="311" s="2" customFormat="1" ht="21.75" customHeight="1">
      <c r="A311" s="39"/>
      <c r="B311" s="40"/>
      <c r="C311" s="259" t="s">
        <v>711</v>
      </c>
      <c r="D311" s="259" t="s">
        <v>170</v>
      </c>
      <c r="E311" s="260" t="s">
        <v>1682</v>
      </c>
      <c r="F311" s="261" t="s">
        <v>1683</v>
      </c>
      <c r="G311" s="262" t="s">
        <v>1074</v>
      </c>
      <c r="H311" s="263">
        <v>2</v>
      </c>
      <c r="I311" s="264"/>
      <c r="J311" s="265">
        <f>ROUND(I311*H311,2)</f>
        <v>0</v>
      </c>
      <c r="K311" s="266"/>
      <c r="L311" s="45"/>
      <c r="M311" s="267" t="s">
        <v>1</v>
      </c>
      <c r="N311" s="268" t="s">
        <v>43</v>
      </c>
      <c r="O311" s="92"/>
      <c r="P311" s="269">
        <f>O311*H311</f>
        <v>0</v>
      </c>
      <c r="Q311" s="269">
        <v>0.00017000000000000001</v>
      </c>
      <c r="R311" s="269">
        <f>Q311*H311</f>
        <v>0.00034000000000000002</v>
      </c>
      <c r="S311" s="269">
        <v>0</v>
      </c>
      <c r="T311" s="27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71" t="s">
        <v>267</v>
      </c>
      <c r="AT311" s="271" t="s">
        <v>170</v>
      </c>
      <c r="AU311" s="271" t="s">
        <v>88</v>
      </c>
      <c r="AY311" s="18" t="s">
        <v>168</v>
      </c>
      <c r="BE311" s="272">
        <f>IF(N311="základní",J311,0)</f>
        <v>0</v>
      </c>
      <c r="BF311" s="272">
        <f>IF(N311="snížená",J311,0)</f>
        <v>0</v>
      </c>
      <c r="BG311" s="272">
        <f>IF(N311="zákl. přenesená",J311,0)</f>
        <v>0</v>
      </c>
      <c r="BH311" s="272">
        <f>IF(N311="sníž. přenesená",J311,0)</f>
        <v>0</v>
      </c>
      <c r="BI311" s="272">
        <f>IF(N311="nulová",J311,0)</f>
        <v>0</v>
      </c>
      <c r="BJ311" s="18" t="s">
        <v>86</v>
      </c>
      <c r="BK311" s="272">
        <f>ROUND(I311*H311,2)</f>
        <v>0</v>
      </c>
      <c r="BL311" s="18" t="s">
        <v>267</v>
      </c>
      <c r="BM311" s="271" t="s">
        <v>1684</v>
      </c>
    </row>
    <row r="312" s="2" customFormat="1" ht="21.75" customHeight="1">
      <c r="A312" s="39"/>
      <c r="B312" s="40"/>
      <c r="C312" s="259" t="s">
        <v>744</v>
      </c>
      <c r="D312" s="259" t="s">
        <v>170</v>
      </c>
      <c r="E312" s="260" t="s">
        <v>1685</v>
      </c>
      <c r="F312" s="261" t="s">
        <v>1686</v>
      </c>
      <c r="G312" s="262" t="s">
        <v>1074</v>
      </c>
      <c r="H312" s="263">
        <v>2</v>
      </c>
      <c r="I312" s="264"/>
      <c r="J312" s="265">
        <f>ROUND(I312*H312,2)</f>
        <v>0</v>
      </c>
      <c r="K312" s="266"/>
      <c r="L312" s="45"/>
      <c r="M312" s="267" t="s">
        <v>1</v>
      </c>
      <c r="N312" s="268" t="s">
        <v>43</v>
      </c>
      <c r="O312" s="92"/>
      <c r="P312" s="269">
        <f>O312*H312</f>
        <v>0</v>
      </c>
      <c r="Q312" s="269">
        <v>0.00018000000000000001</v>
      </c>
      <c r="R312" s="269">
        <f>Q312*H312</f>
        <v>0.00036000000000000002</v>
      </c>
      <c r="S312" s="269">
        <v>0</v>
      </c>
      <c r="T312" s="27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71" t="s">
        <v>267</v>
      </c>
      <c r="AT312" s="271" t="s">
        <v>170</v>
      </c>
      <c r="AU312" s="271" t="s">
        <v>88</v>
      </c>
      <c r="AY312" s="18" t="s">
        <v>168</v>
      </c>
      <c r="BE312" s="272">
        <f>IF(N312="základní",J312,0)</f>
        <v>0</v>
      </c>
      <c r="BF312" s="272">
        <f>IF(N312="snížená",J312,0)</f>
        <v>0</v>
      </c>
      <c r="BG312" s="272">
        <f>IF(N312="zákl. přenesená",J312,0)</f>
        <v>0</v>
      </c>
      <c r="BH312" s="272">
        <f>IF(N312="sníž. přenesená",J312,0)</f>
        <v>0</v>
      </c>
      <c r="BI312" s="272">
        <f>IF(N312="nulová",J312,0)</f>
        <v>0</v>
      </c>
      <c r="BJ312" s="18" t="s">
        <v>86</v>
      </c>
      <c r="BK312" s="272">
        <f>ROUND(I312*H312,2)</f>
        <v>0</v>
      </c>
      <c r="BL312" s="18" t="s">
        <v>267</v>
      </c>
      <c r="BM312" s="271" t="s">
        <v>1687</v>
      </c>
    </row>
    <row r="313" s="2" customFormat="1" ht="16.5" customHeight="1">
      <c r="A313" s="39"/>
      <c r="B313" s="40"/>
      <c r="C313" s="259" t="s">
        <v>757</v>
      </c>
      <c r="D313" s="259" t="s">
        <v>170</v>
      </c>
      <c r="E313" s="260" t="s">
        <v>1688</v>
      </c>
      <c r="F313" s="261" t="s">
        <v>1689</v>
      </c>
      <c r="G313" s="262" t="s">
        <v>1074</v>
      </c>
      <c r="H313" s="263">
        <v>2</v>
      </c>
      <c r="I313" s="264"/>
      <c r="J313" s="265">
        <f>ROUND(I313*H313,2)</f>
        <v>0</v>
      </c>
      <c r="K313" s="266"/>
      <c r="L313" s="45"/>
      <c r="M313" s="267" t="s">
        <v>1</v>
      </c>
      <c r="N313" s="268" t="s">
        <v>43</v>
      </c>
      <c r="O313" s="92"/>
      <c r="P313" s="269">
        <f>O313*H313</f>
        <v>0</v>
      </c>
      <c r="Q313" s="269">
        <v>0.00050000000000000001</v>
      </c>
      <c r="R313" s="269">
        <f>Q313*H313</f>
        <v>0.001</v>
      </c>
      <c r="S313" s="269">
        <v>0</v>
      </c>
      <c r="T313" s="27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71" t="s">
        <v>267</v>
      </c>
      <c r="AT313" s="271" t="s">
        <v>170</v>
      </c>
      <c r="AU313" s="271" t="s">
        <v>88</v>
      </c>
      <c r="AY313" s="18" t="s">
        <v>168</v>
      </c>
      <c r="BE313" s="272">
        <f>IF(N313="základní",J313,0)</f>
        <v>0</v>
      </c>
      <c r="BF313" s="272">
        <f>IF(N313="snížená",J313,0)</f>
        <v>0</v>
      </c>
      <c r="BG313" s="272">
        <f>IF(N313="zákl. přenesená",J313,0)</f>
        <v>0</v>
      </c>
      <c r="BH313" s="272">
        <f>IF(N313="sníž. přenesená",J313,0)</f>
        <v>0</v>
      </c>
      <c r="BI313" s="272">
        <f>IF(N313="nulová",J313,0)</f>
        <v>0</v>
      </c>
      <c r="BJ313" s="18" t="s">
        <v>86</v>
      </c>
      <c r="BK313" s="272">
        <f>ROUND(I313*H313,2)</f>
        <v>0</v>
      </c>
      <c r="BL313" s="18" t="s">
        <v>267</v>
      </c>
      <c r="BM313" s="271" t="s">
        <v>1690</v>
      </c>
    </row>
    <row r="314" s="2" customFormat="1" ht="16.5" customHeight="1">
      <c r="A314" s="39"/>
      <c r="B314" s="40"/>
      <c r="C314" s="259" t="s">
        <v>762</v>
      </c>
      <c r="D314" s="259" t="s">
        <v>170</v>
      </c>
      <c r="E314" s="260" t="s">
        <v>1691</v>
      </c>
      <c r="F314" s="261" t="s">
        <v>1692</v>
      </c>
      <c r="G314" s="262" t="s">
        <v>1074</v>
      </c>
      <c r="H314" s="263">
        <v>1</v>
      </c>
      <c r="I314" s="264"/>
      <c r="J314" s="265">
        <f>ROUND(I314*H314,2)</f>
        <v>0</v>
      </c>
      <c r="K314" s="266"/>
      <c r="L314" s="45"/>
      <c r="M314" s="267" t="s">
        <v>1</v>
      </c>
      <c r="N314" s="268" t="s">
        <v>43</v>
      </c>
      <c r="O314" s="92"/>
      <c r="P314" s="269">
        <f>O314*H314</f>
        <v>0</v>
      </c>
      <c r="Q314" s="269">
        <v>0.00232</v>
      </c>
      <c r="R314" s="269">
        <f>Q314*H314</f>
        <v>0.00232</v>
      </c>
      <c r="S314" s="269">
        <v>0</v>
      </c>
      <c r="T314" s="27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71" t="s">
        <v>267</v>
      </c>
      <c r="AT314" s="271" t="s">
        <v>170</v>
      </c>
      <c r="AU314" s="271" t="s">
        <v>88</v>
      </c>
      <c r="AY314" s="18" t="s">
        <v>168</v>
      </c>
      <c r="BE314" s="272">
        <f>IF(N314="základní",J314,0)</f>
        <v>0</v>
      </c>
      <c r="BF314" s="272">
        <f>IF(N314="snížená",J314,0)</f>
        <v>0</v>
      </c>
      <c r="BG314" s="272">
        <f>IF(N314="zákl. přenesená",J314,0)</f>
        <v>0</v>
      </c>
      <c r="BH314" s="272">
        <f>IF(N314="sníž. přenesená",J314,0)</f>
        <v>0</v>
      </c>
      <c r="BI314" s="272">
        <f>IF(N314="nulová",J314,0)</f>
        <v>0</v>
      </c>
      <c r="BJ314" s="18" t="s">
        <v>86</v>
      </c>
      <c r="BK314" s="272">
        <f>ROUND(I314*H314,2)</f>
        <v>0</v>
      </c>
      <c r="BL314" s="18" t="s">
        <v>267</v>
      </c>
      <c r="BM314" s="271" t="s">
        <v>1693</v>
      </c>
    </row>
    <row r="315" s="2" customFormat="1" ht="21.75" customHeight="1">
      <c r="A315" s="39"/>
      <c r="B315" s="40"/>
      <c r="C315" s="259" t="s">
        <v>772</v>
      </c>
      <c r="D315" s="259" t="s">
        <v>170</v>
      </c>
      <c r="E315" s="260" t="s">
        <v>1694</v>
      </c>
      <c r="F315" s="261" t="s">
        <v>1695</v>
      </c>
      <c r="G315" s="262" t="s">
        <v>1074</v>
      </c>
      <c r="H315" s="263">
        <v>4</v>
      </c>
      <c r="I315" s="264"/>
      <c r="J315" s="265">
        <f>ROUND(I315*H315,2)</f>
        <v>0</v>
      </c>
      <c r="K315" s="266"/>
      <c r="L315" s="45"/>
      <c r="M315" s="267" t="s">
        <v>1</v>
      </c>
      <c r="N315" s="268" t="s">
        <v>43</v>
      </c>
      <c r="O315" s="92"/>
      <c r="P315" s="269">
        <f>O315*H315</f>
        <v>0</v>
      </c>
      <c r="Q315" s="269">
        <v>0.00016000000000000001</v>
      </c>
      <c r="R315" s="269">
        <f>Q315*H315</f>
        <v>0.00064000000000000005</v>
      </c>
      <c r="S315" s="269">
        <v>0</v>
      </c>
      <c r="T315" s="27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71" t="s">
        <v>267</v>
      </c>
      <c r="AT315" s="271" t="s">
        <v>170</v>
      </c>
      <c r="AU315" s="271" t="s">
        <v>88</v>
      </c>
      <c r="AY315" s="18" t="s">
        <v>168</v>
      </c>
      <c r="BE315" s="272">
        <f>IF(N315="základní",J315,0)</f>
        <v>0</v>
      </c>
      <c r="BF315" s="272">
        <f>IF(N315="snížená",J315,0)</f>
        <v>0</v>
      </c>
      <c r="BG315" s="272">
        <f>IF(N315="zákl. přenesená",J315,0)</f>
        <v>0</v>
      </c>
      <c r="BH315" s="272">
        <f>IF(N315="sníž. přenesená",J315,0)</f>
        <v>0</v>
      </c>
      <c r="BI315" s="272">
        <f>IF(N315="nulová",J315,0)</f>
        <v>0</v>
      </c>
      <c r="BJ315" s="18" t="s">
        <v>86</v>
      </c>
      <c r="BK315" s="272">
        <f>ROUND(I315*H315,2)</f>
        <v>0</v>
      </c>
      <c r="BL315" s="18" t="s">
        <v>267</v>
      </c>
      <c r="BM315" s="271" t="s">
        <v>1696</v>
      </c>
    </row>
    <row r="316" s="2" customFormat="1" ht="21.75" customHeight="1">
      <c r="A316" s="39"/>
      <c r="B316" s="40"/>
      <c r="C316" s="259" t="s">
        <v>786</v>
      </c>
      <c r="D316" s="259" t="s">
        <v>170</v>
      </c>
      <c r="E316" s="260" t="s">
        <v>1697</v>
      </c>
      <c r="F316" s="261" t="s">
        <v>1698</v>
      </c>
      <c r="G316" s="262" t="s">
        <v>1699</v>
      </c>
      <c r="H316" s="263">
        <v>1</v>
      </c>
      <c r="I316" s="264"/>
      <c r="J316" s="265">
        <f>ROUND(I316*H316,2)</f>
        <v>0</v>
      </c>
      <c r="K316" s="266"/>
      <c r="L316" s="45"/>
      <c r="M316" s="267" t="s">
        <v>1</v>
      </c>
      <c r="N316" s="268" t="s">
        <v>43</v>
      </c>
      <c r="O316" s="92"/>
      <c r="P316" s="269">
        <f>O316*H316</f>
        <v>0</v>
      </c>
      <c r="Q316" s="269">
        <v>0.029139999999999999</v>
      </c>
      <c r="R316" s="269">
        <f>Q316*H316</f>
        <v>0.029139999999999999</v>
      </c>
      <c r="S316" s="269">
        <v>0</v>
      </c>
      <c r="T316" s="27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71" t="s">
        <v>267</v>
      </c>
      <c r="AT316" s="271" t="s">
        <v>170</v>
      </c>
      <c r="AU316" s="271" t="s">
        <v>88</v>
      </c>
      <c r="AY316" s="18" t="s">
        <v>168</v>
      </c>
      <c r="BE316" s="272">
        <f>IF(N316="základní",J316,0)</f>
        <v>0</v>
      </c>
      <c r="BF316" s="272">
        <f>IF(N316="snížená",J316,0)</f>
        <v>0</v>
      </c>
      <c r="BG316" s="272">
        <f>IF(N316="zákl. přenesená",J316,0)</f>
        <v>0</v>
      </c>
      <c r="BH316" s="272">
        <f>IF(N316="sníž. přenesená",J316,0)</f>
        <v>0</v>
      </c>
      <c r="BI316" s="272">
        <f>IF(N316="nulová",J316,0)</f>
        <v>0</v>
      </c>
      <c r="BJ316" s="18" t="s">
        <v>86</v>
      </c>
      <c r="BK316" s="272">
        <f>ROUND(I316*H316,2)</f>
        <v>0</v>
      </c>
      <c r="BL316" s="18" t="s">
        <v>267</v>
      </c>
      <c r="BM316" s="271" t="s">
        <v>1700</v>
      </c>
    </row>
    <row r="317" s="2" customFormat="1" ht="21.75" customHeight="1">
      <c r="A317" s="39"/>
      <c r="B317" s="40"/>
      <c r="C317" s="259" t="s">
        <v>793</v>
      </c>
      <c r="D317" s="259" t="s">
        <v>170</v>
      </c>
      <c r="E317" s="260" t="s">
        <v>1701</v>
      </c>
      <c r="F317" s="261" t="s">
        <v>1702</v>
      </c>
      <c r="G317" s="262" t="s">
        <v>1074</v>
      </c>
      <c r="H317" s="263">
        <v>2</v>
      </c>
      <c r="I317" s="264"/>
      <c r="J317" s="265">
        <f>ROUND(I317*H317,2)</f>
        <v>0</v>
      </c>
      <c r="K317" s="266"/>
      <c r="L317" s="45"/>
      <c r="M317" s="267" t="s">
        <v>1</v>
      </c>
      <c r="N317" s="268" t="s">
        <v>43</v>
      </c>
      <c r="O317" s="92"/>
      <c r="P317" s="269">
        <f>O317*H317</f>
        <v>0</v>
      </c>
      <c r="Q317" s="269">
        <v>0.0014400000000000001</v>
      </c>
      <c r="R317" s="269">
        <f>Q317*H317</f>
        <v>0.0028800000000000002</v>
      </c>
      <c r="S317" s="269">
        <v>0</v>
      </c>
      <c r="T317" s="27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71" t="s">
        <v>267</v>
      </c>
      <c r="AT317" s="271" t="s">
        <v>170</v>
      </c>
      <c r="AU317" s="271" t="s">
        <v>88</v>
      </c>
      <c r="AY317" s="18" t="s">
        <v>168</v>
      </c>
      <c r="BE317" s="272">
        <f>IF(N317="základní",J317,0)</f>
        <v>0</v>
      </c>
      <c r="BF317" s="272">
        <f>IF(N317="snížená",J317,0)</f>
        <v>0</v>
      </c>
      <c r="BG317" s="272">
        <f>IF(N317="zákl. přenesená",J317,0)</f>
        <v>0</v>
      </c>
      <c r="BH317" s="272">
        <f>IF(N317="sníž. přenesená",J317,0)</f>
        <v>0</v>
      </c>
      <c r="BI317" s="272">
        <f>IF(N317="nulová",J317,0)</f>
        <v>0</v>
      </c>
      <c r="BJ317" s="18" t="s">
        <v>86</v>
      </c>
      <c r="BK317" s="272">
        <f>ROUND(I317*H317,2)</f>
        <v>0</v>
      </c>
      <c r="BL317" s="18" t="s">
        <v>267</v>
      </c>
      <c r="BM317" s="271" t="s">
        <v>1703</v>
      </c>
    </row>
    <row r="318" s="2" customFormat="1" ht="21.75" customHeight="1">
      <c r="A318" s="39"/>
      <c r="B318" s="40"/>
      <c r="C318" s="259" t="s">
        <v>799</v>
      </c>
      <c r="D318" s="259" t="s">
        <v>170</v>
      </c>
      <c r="E318" s="260" t="s">
        <v>1704</v>
      </c>
      <c r="F318" s="261" t="s">
        <v>1705</v>
      </c>
      <c r="G318" s="262" t="s">
        <v>1074</v>
      </c>
      <c r="H318" s="263">
        <v>1</v>
      </c>
      <c r="I318" s="264"/>
      <c r="J318" s="265">
        <f>ROUND(I318*H318,2)</f>
        <v>0</v>
      </c>
      <c r="K318" s="266"/>
      <c r="L318" s="45"/>
      <c r="M318" s="267" t="s">
        <v>1</v>
      </c>
      <c r="N318" s="268" t="s">
        <v>43</v>
      </c>
      <c r="O318" s="92"/>
      <c r="P318" s="269">
        <f>O318*H318</f>
        <v>0</v>
      </c>
      <c r="Q318" s="269">
        <v>0.0032799999999999999</v>
      </c>
      <c r="R318" s="269">
        <f>Q318*H318</f>
        <v>0.0032799999999999999</v>
      </c>
      <c r="S318" s="269">
        <v>0</v>
      </c>
      <c r="T318" s="27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71" t="s">
        <v>267</v>
      </c>
      <c r="AT318" s="271" t="s">
        <v>170</v>
      </c>
      <c r="AU318" s="271" t="s">
        <v>88</v>
      </c>
      <c r="AY318" s="18" t="s">
        <v>168</v>
      </c>
      <c r="BE318" s="272">
        <f>IF(N318="základní",J318,0)</f>
        <v>0</v>
      </c>
      <c r="BF318" s="272">
        <f>IF(N318="snížená",J318,0)</f>
        <v>0</v>
      </c>
      <c r="BG318" s="272">
        <f>IF(N318="zákl. přenesená",J318,0)</f>
        <v>0</v>
      </c>
      <c r="BH318" s="272">
        <f>IF(N318="sníž. přenesená",J318,0)</f>
        <v>0</v>
      </c>
      <c r="BI318" s="272">
        <f>IF(N318="nulová",J318,0)</f>
        <v>0</v>
      </c>
      <c r="BJ318" s="18" t="s">
        <v>86</v>
      </c>
      <c r="BK318" s="272">
        <f>ROUND(I318*H318,2)</f>
        <v>0</v>
      </c>
      <c r="BL318" s="18" t="s">
        <v>267</v>
      </c>
      <c r="BM318" s="271" t="s">
        <v>1706</v>
      </c>
    </row>
    <row r="319" s="2" customFormat="1" ht="16.5" customHeight="1">
      <c r="A319" s="39"/>
      <c r="B319" s="40"/>
      <c r="C319" s="259" t="s">
        <v>803</v>
      </c>
      <c r="D319" s="259" t="s">
        <v>170</v>
      </c>
      <c r="E319" s="260" t="s">
        <v>1707</v>
      </c>
      <c r="F319" s="261" t="s">
        <v>1708</v>
      </c>
      <c r="G319" s="262" t="s">
        <v>1699</v>
      </c>
      <c r="H319" s="263">
        <v>2</v>
      </c>
      <c r="I319" s="264"/>
      <c r="J319" s="265">
        <f>ROUND(I319*H319,2)</f>
        <v>0</v>
      </c>
      <c r="K319" s="266"/>
      <c r="L319" s="45"/>
      <c r="M319" s="267" t="s">
        <v>1</v>
      </c>
      <c r="N319" s="268" t="s">
        <v>43</v>
      </c>
      <c r="O319" s="92"/>
      <c r="P319" s="269">
        <f>O319*H319</f>
        <v>0</v>
      </c>
      <c r="Q319" s="269">
        <v>0.002</v>
      </c>
      <c r="R319" s="269">
        <f>Q319*H319</f>
        <v>0.0040000000000000001</v>
      </c>
      <c r="S319" s="269">
        <v>0</v>
      </c>
      <c r="T319" s="27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71" t="s">
        <v>267</v>
      </c>
      <c r="AT319" s="271" t="s">
        <v>170</v>
      </c>
      <c r="AU319" s="271" t="s">
        <v>88</v>
      </c>
      <c r="AY319" s="18" t="s">
        <v>168</v>
      </c>
      <c r="BE319" s="272">
        <f>IF(N319="základní",J319,0)</f>
        <v>0</v>
      </c>
      <c r="BF319" s="272">
        <f>IF(N319="snížená",J319,0)</f>
        <v>0</v>
      </c>
      <c r="BG319" s="272">
        <f>IF(N319="zákl. přenesená",J319,0)</f>
        <v>0</v>
      </c>
      <c r="BH319" s="272">
        <f>IF(N319="sníž. přenesená",J319,0)</f>
        <v>0</v>
      </c>
      <c r="BI319" s="272">
        <f>IF(N319="nulová",J319,0)</f>
        <v>0</v>
      </c>
      <c r="BJ319" s="18" t="s">
        <v>86</v>
      </c>
      <c r="BK319" s="272">
        <f>ROUND(I319*H319,2)</f>
        <v>0</v>
      </c>
      <c r="BL319" s="18" t="s">
        <v>267</v>
      </c>
      <c r="BM319" s="271" t="s">
        <v>1709</v>
      </c>
    </row>
    <row r="320" s="2" customFormat="1" ht="16.5" customHeight="1">
      <c r="A320" s="39"/>
      <c r="B320" s="40"/>
      <c r="C320" s="259" t="s">
        <v>807</v>
      </c>
      <c r="D320" s="259" t="s">
        <v>170</v>
      </c>
      <c r="E320" s="260" t="s">
        <v>1710</v>
      </c>
      <c r="F320" s="261" t="s">
        <v>1711</v>
      </c>
      <c r="G320" s="262" t="s">
        <v>1699</v>
      </c>
      <c r="H320" s="263">
        <v>1</v>
      </c>
      <c r="I320" s="264"/>
      <c r="J320" s="265">
        <f>ROUND(I320*H320,2)</f>
        <v>0</v>
      </c>
      <c r="K320" s="266"/>
      <c r="L320" s="45"/>
      <c r="M320" s="267" t="s">
        <v>1</v>
      </c>
      <c r="N320" s="268" t="s">
        <v>43</v>
      </c>
      <c r="O320" s="92"/>
      <c r="P320" s="269">
        <f>O320*H320</f>
        <v>0</v>
      </c>
      <c r="Q320" s="269">
        <v>0.0061700000000000001</v>
      </c>
      <c r="R320" s="269">
        <f>Q320*H320</f>
        <v>0.0061700000000000001</v>
      </c>
      <c r="S320" s="269">
        <v>0</v>
      </c>
      <c r="T320" s="27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71" t="s">
        <v>267</v>
      </c>
      <c r="AT320" s="271" t="s">
        <v>170</v>
      </c>
      <c r="AU320" s="271" t="s">
        <v>88</v>
      </c>
      <c r="AY320" s="18" t="s">
        <v>168</v>
      </c>
      <c r="BE320" s="272">
        <f>IF(N320="základní",J320,0)</f>
        <v>0</v>
      </c>
      <c r="BF320" s="272">
        <f>IF(N320="snížená",J320,0)</f>
        <v>0</v>
      </c>
      <c r="BG320" s="272">
        <f>IF(N320="zákl. přenesená",J320,0)</f>
        <v>0</v>
      </c>
      <c r="BH320" s="272">
        <f>IF(N320="sníž. přenesená",J320,0)</f>
        <v>0</v>
      </c>
      <c r="BI320" s="272">
        <f>IF(N320="nulová",J320,0)</f>
        <v>0</v>
      </c>
      <c r="BJ320" s="18" t="s">
        <v>86</v>
      </c>
      <c r="BK320" s="272">
        <f>ROUND(I320*H320,2)</f>
        <v>0</v>
      </c>
      <c r="BL320" s="18" t="s">
        <v>267</v>
      </c>
      <c r="BM320" s="271" t="s">
        <v>1712</v>
      </c>
    </row>
    <row r="321" s="2" customFormat="1" ht="21.75" customHeight="1">
      <c r="A321" s="39"/>
      <c r="B321" s="40"/>
      <c r="C321" s="259" t="s">
        <v>812</v>
      </c>
      <c r="D321" s="259" t="s">
        <v>170</v>
      </c>
      <c r="E321" s="260" t="s">
        <v>1713</v>
      </c>
      <c r="F321" s="261" t="s">
        <v>1714</v>
      </c>
      <c r="G321" s="262" t="s">
        <v>500</v>
      </c>
      <c r="H321" s="263">
        <v>236</v>
      </c>
      <c r="I321" s="264"/>
      <c r="J321" s="265">
        <f>ROUND(I321*H321,2)</f>
        <v>0</v>
      </c>
      <c r="K321" s="266"/>
      <c r="L321" s="45"/>
      <c r="M321" s="267" t="s">
        <v>1</v>
      </c>
      <c r="N321" s="268" t="s">
        <v>43</v>
      </c>
      <c r="O321" s="92"/>
      <c r="P321" s="269">
        <f>O321*H321</f>
        <v>0</v>
      </c>
      <c r="Q321" s="269">
        <v>0.00019000000000000001</v>
      </c>
      <c r="R321" s="269">
        <f>Q321*H321</f>
        <v>0.044840000000000005</v>
      </c>
      <c r="S321" s="269">
        <v>0</v>
      </c>
      <c r="T321" s="27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71" t="s">
        <v>267</v>
      </c>
      <c r="AT321" s="271" t="s">
        <v>170</v>
      </c>
      <c r="AU321" s="271" t="s">
        <v>88</v>
      </c>
      <c r="AY321" s="18" t="s">
        <v>168</v>
      </c>
      <c r="BE321" s="272">
        <f>IF(N321="základní",J321,0)</f>
        <v>0</v>
      </c>
      <c r="BF321" s="272">
        <f>IF(N321="snížená",J321,0)</f>
        <v>0</v>
      </c>
      <c r="BG321" s="272">
        <f>IF(N321="zákl. přenesená",J321,0)</f>
        <v>0</v>
      </c>
      <c r="BH321" s="272">
        <f>IF(N321="sníž. přenesená",J321,0)</f>
        <v>0</v>
      </c>
      <c r="BI321" s="272">
        <f>IF(N321="nulová",J321,0)</f>
        <v>0</v>
      </c>
      <c r="BJ321" s="18" t="s">
        <v>86</v>
      </c>
      <c r="BK321" s="272">
        <f>ROUND(I321*H321,2)</f>
        <v>0</v>
      </c>
      <c r="BL321" s="18" t="s">
        <v>267</v>
      </c>
      <c r="BM321" s="271" t="s">
        <v>1715</v>
      </c>
    </row>
    <row r="322" s="13" customFormat="1">
      <c r="A322" s="13"/>
      <c r="B322" s="273"/>
      <c r="C322" s="274"/>
      <c r="D322" s="275" t="s">
        <v>176</v>
      </c>
      <c r="E322" s="276" t="s">
        <v>1</v>
      </c>
      <c r="F322" s="277" t="s">
        <v>1716</v>
      </c>
      <c r="G322" s="274"/>
      <c r="H322" s="278">
        <v>236</v>
      </c>
      <c r="I322" s="279"/>
      <c r="J322" s="274"/>
      <c r="K322" s="274"/>
      <c r="L322" s="280"/>
      <c r="M322" s="281"/>
      <c r="N322" s="282"/>
      <c r="O322" s="282"/>
      <c r="P322" s="282"/>
      <c r="Q322" s="282"/>
      <c r="R322" s="282"/>
      <c r="S322" s="282"/>
      <c r="T322" s="28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84" t="s">
        <v>176</v>
      </c>
      <c r="AU322" s="284" t="s">
        <v>88</v>
      </c>
      <c r="AV322" s="13" t="s">
        <v>88</v>
      </c>
      <c r="AW322" s="13" t="s">
        <v>34</v>
      </c>
      <c r="AX322" s="13" t="s">
        <v>86</v>
      </c>
      <c r="AY322" s="284" t="s">
        <v>168</v>
      </c>
    </row>
    <row r="323" s="2" customFormat="1" ht="16.5" customHeight="1">
      <c r="A323" s="39"/>
      <c r="B323" s="40"/>
      <c r="C323" s="259" t="s">
        <v>816</v>
      </c>
      <c r="D323" s="259" t="s">
        <v>170</v>
      </c>
      <c r="E323" s="260" t="s">
        <v>1717</v>
      </c>
      <c r="F323" s="261" t="s">
        <v>1718</v>
      </c>
      <c r="G323" s="262" t="s">
        <v>500</v>
      </c>
      <c r="H323" s="263">
        <v>236</v>
      </c>
      <c r="I323" s="264"/>
      <c r="J323" s="265">
        <f>ROUND(I323*H323,2)</f>
        <v>0</v>
      </c>
      <c r="K323" s="266"/>
      <c r="L323" s="45"/>
      <c r="M323" s="267" t="s">
        <v>1</v>
      </c>
      <c r="N323" s="268" t="s">
        <v>43</v>
      </c>
      <c r="O323" s="92"/>
      <c r="P323" s="269">
        <f>O323*H323</f>
        <v>0</v>
      </c>
      <c r="Q323" s="269">
        <v>1.0000000000000001E-05</v>
      </c>
      <c r="R323" s="269">
        <f>Q323*H323</f>
        <v>0.0023600000000000001</v>
      </c>
      <c r="S323" s="269">
        <v>0</v>
      </c>
      <c r="T323" s="27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71" t="s">
        <v>267</v>
      </c>
      <c r="AT323" s="271" t="s">
        <v>170</v>
      </c>
      <c r="AU323" s="271" t="s">
        <v>88</v>
      </c>
      <c r="AY323" s="18" t="s">
        <v>168</v>
      </c>
      <c r="BE323" s="272">
        <f>IF(N323="základní",J323,0)</f>
        <v>0</v>
      </c>
      <c r="BF323" s="272">
        <f>IF(N323="snížená",J323,0)</f>
        <v>0</v>
      </c>
      <c r="BG323" s="272">
        <f>IF(N323="zákl. přenesená",J323,0)</f>
        <v>0</v>
      </c>
      <c r="BH323" s="272">
        <f>IF(N323="sníž. přenesená",J323,0)</f>
        <v>0</v>
      </c>
      <c r="BI323" s="272">
        <f>IF(N323="nulová",J323,0)</f>
        <v>0</v>
      </c>
      <c r="BJ323" s="18" t="s">
        <v>86</v>
      </c>
      <c r="BK323" s="272">
        <f>ROUND(I323*H323,2)</f>
        <v>0</v>
      </c>
      <c r="BL323" s="18" t="s">
        <v>267</v>
      </c>
      <c r="BM323" s="271" t="s">
        <v>1719</v>
      </c>
    </row>
    <row r="324" s="2" customFormat="1" ht="21.75" customHeight="1">
      <c r="A324" s="39"/>
      <c r="B324" s="40"/>
      <c r="C324" s="259" t="s">
        <v>822</v>
      </c>
      <c r="D324" s="259" t="s">
        <v>170</v>
      </c>
      <c r="E324" s="260" t="s">
        <v>1720</v>
      </c>
      <c r="F324" s="261" t="s">
        <v>1721</v>
      </c>
      <c r="G324" s="262" t="s">
        <v>221</v>
      </c>
      <c r="H324" s="263">
        <v>0.378</v>
      </c>
      <c r="I324" s="264"/>
      <c r="J324" s="265">
        <f>ROUND(I324*H324,2)</f>
        <v>0</v>
      </c>
      <c r="K324" s="266"/>
      <c r="L324" s="45"/>
      <c r="M324" s="267" t="s">
        <v>1</v>
      </c>
      <c r="N324" s="268" t="s">
        <v>43</v>
      </c>
      <c r="O324" s="92"/>
      <c r="P324" s="269">
        <f>O324*H324</f>
        <v>0</v>
      </c>
      <c r="Q324" s="269">
        <v>0</v>
      </c>
      <c r="R324" s="269">
        <f>Q324*H324</f>
        <v>0</v>
      </c>
      <c r="S324" s="269">
        <v>0</v>
      </c>
      <c r="T324" s="27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71" t="s">
        <v>267</v>
      </c>
      <c r="AT324" s="271" t="s">
        <v>170</v>
      </c>
      <c r="AU324" s="271" t="s">
        <v>88</v>
      </c>
      <c r="AY324" s="18" t="s">
        <v>168</v>
      </c>
      <c r="BE324" s="272">
        <f>IF(N324="základní",J324,0)</f>
        <v>0</v>
      </c>
      <c r="BF324" s="272">
        <f>IF(N324="snížená",J324,0)</f>
        <v>0</v>
      </c>
      <c r="BG324" s="272">
        <f>IF(N324="zákl. přenesená",J324,0)</f>
        <v>0</v>
      </c>
      <c r="BH324" s="272">
        <f>IF(N324="sníž. přenesená",J324,0)</f>
        <v>0</v>
      </c>
      <c r="BI324" s="272">
        <f>IF(N324="nulová",J324,0)</f>
        <v>0</v>
      </c>
      <c r="BJ324" s="18" t="s">
        <v>86</v>
      </c>
      <c r="BK324" s="272">
        <f>ROUND(I324*H324,2)</f>
        <v>0</v>
      </c>
      <c r="BL324" s="18" t="s">
        <v>267</v>
      </c>
      <c r="BM324" s="271" t="s">
        <v>1722</v>
      </c>
    </row>
    <row r="325" s="2" customFormat="1" ht="33" customHeight="1">
      <c r="A325" s="39"/>
      <c r="B325" s="40"/>
      <c r="C325" s="259" t="s">
        <v>830</v>
      </c>
      <c r="D325" s="259" t="s">
        <v>170</v>
      </c>
      <c r="E325" s="260" t="s">
        <v>1723</v>
      </c>
      <c r="F325" s="261" t="s">
        <v>1724</v>
      </c>
      <c r="G325" s="262" t="s">
        <v>1074</v>
      </c>
      <c r="H325" s="263">
        <v>2</v>
      </c>
      <c r="I325" s="264"/>
      <c r="J325" s="265">
        <f>ROUND(I325*H325,2)</f>
        <v>0</v>
      </c>
      <c r="K325" s="266"/>
      <c r="L325" s="45"/>
      <c r="M325" s="267" t="s">
        <v>1</v>
      </c>
      <c r="N325" s="268" t="s">
        <v>43</v>
      </c>
      <c r="O325" s="92"/>
      <c r="P325" s="269">
        <f>O325*H325</f>
        <v>0</v>
      </c>
      <c r="Q325" s="269">
        <v>0</v>
      </c>
      <c r="R325" s="269">
        <f>Q325*H325</f>
        <v>0</v>
      </c>
      <c r="S325" s="269">
        <v>0</v>
      </c>
      <c r="T325" s="27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71" t="s">
        <v>267</v>
      </c>
      <c r="AT325" s="271" t="s">
        <v>170</v>
      </c>
      <c r="AU325" s="271" t="s">
        <v>88</v>
      </c>
      <c r="AY325" s="18" t="s">
        <v>168</v>
      </c>
      <c r="BE325" s="272">
        <f>IF(N325="základní",J325,0)</f>
        <v>0</v>
      </c>
      <c r="BF325" s="272">
        <f>IF(N325="snížená",J325,0)</f>
        <v>0</v>
      </c>
      <c r="BG325" s="272">
        <f>IF(N325="zákl. přenesená",J325,0)</f>
        <v>0</v>
      </c>
      <c r="BH325" s="272">
        <f>IF(N325="sníž. přenesená",J325,0)</f>
        <v>0</v>
      </c>
      <c r="BI325" s="272">
        <f>IF(N325="nulová",J325,0)</f>
        <v>0</v>
      </c>
      <c r="BJ325" s="18" t="s">
        <v>86</v>
      </c>
      <c r="BK325" s="272">
        <f>ROUND(I325*H325,2)</f>
        <v>0</v>
      </c>
      <c r="BL325" s="18" t="s">
        <v>267</v>
      </c>
      <c r="BM325" s="271" t="s">
        <v>1725</v>
      </c>
    </row>
    <row r="326" s="12" customFormat="1" ht="22.8" customHeight="1">
      <c r="A326" s="12"/>
      <c r="B326" s="243"/>
      <c r="C326" s="244"/>
      <c r="D326" s="245" t="s">
        <v>77</v>
      </c>
      <c r="E326" s="257" t="s">
        <v>1726</v>
      </c>
      <c r="F326" s="257" t="s">
        <v>1727</v>
      </c>
      <c r="G326" s="244"/>
      <c r="H326" s="244"/>
      <c r="I326" s="247"/>
      <c r="J326" s="258">
        <f>BK326</f>
        <v>0</v>
      </c>
      <c r="K326" s="244"/>
      <c r="L326" s="249"/>
      <c r="M326" s="250"/>
      <c r="N326" s="251"/>
      <c r="O326" s="251"/>
      <c r="P326" s="252">
        <f>SUM(P327:P346)</f>
        <v>0</v>
      </c>
      <c r="Q326" s="251"/>
      <c r="R326" s="252">
        <f>SUM(R327:R346)</f>
        <v>0.39845000000000003</v>
      </c>
      <c r="S326" s="251"/>
      <c r="T326" s="253">
        <f>SUM(T327:T346)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54" t="s">
        <v>88</v>
      </c>
      <c r="AT326" s="255" t="s">
        <v>77</v>
      </c>
      <c r="AU326" s="255" t="s">
        <v>86</v>
      </c>
      <c r="AY326" s="254" t="s">
        <v>168</v>
      </c>
      <c r="BK326" s="256">
        <f>SUM(BK327:BK346)</f>
        <v>0</v>
      </c>
    </row>
    <row r="327" s="2" customFormat="1" ht="21.75" customHeight="1">
      <c r="A327" s="39"/>
      <c r="B327" s="40"/>
      <c r="C327" s="259" t="s">
        <v>835</v>
      </c>
      <c r="D327" s="259" t="s">
        <v>170</v>
      </c>
      <c r="E327" s="260" t="s">
        <v>1728</v>
      </c>
      <c r="F327" s="261" t="s">
        <v>1729</v>
      </c>
      <c r="G327" s="262" t="s">
        <v>1699</v>
      </c>
      <c r="H327" s="263">
        <v>1</v>
      </c>
      <c r="I327" s="264"/>
      <c r="J327" s="265">
        <f>ROUND(I327*H327,2)</f>
        <v>0</v>
      </c>
      <c r="K327" s="266"/>
      <c r="L327" s="45"/>
      <c r="M327" s="267" t="s">
        <v>1</v>
      </c>
      <c r="N327" s="268" t="s">
        <v>43</v>
      </c>
      <c r="O327" s="92"/>
      <c r="P327" s="269">
        <f>O327*H327</f>
        <v>0</v>
      </c>
      <c r="Q327" s="269">
        <v>0.00382</v>
      </c>
      <c r="R327" s="269">
        <f>Q327*H327</f>
        <v>0.00382</v>
      </c>
      <c r="S327" s="269">
        <v>0</v>
      </c>
      <c r="T327" s="27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71" t="s">
        <v>267</v>
      </c>
      <c r="AT327" s="271" t="s">
        <v>170</v>
      </c>
      <c r="AU327" s="271" t="s">
        <v>88</v>
      </c>
      <c r="AY327" s="18" t="s">
        <v>168</v>
      </c>
      <c r="BE327" s="272">
        <f>IF(N327="základní",J327,0)</f>
        <v>0</v>
      </c>
      <c r="BF327" s="272">
        <f>IF(N327="snížená",J327,0)</f>
        <v>0</v>
      </c>
      <c r="BG327" s="272">
        <f>IF(N327="zákl. přenesená",J327,0)</f>
        <v>0</v>
      </c>
      <c r="BH327" s="272">
        <f>IF(N327="sníž. přenesená",J327,0)</f>
        <v>0</v>
      </c>
      <c r="BI327" s="272">
        <f>IF(N327="nulová",J327,0)</f>
        <v>0</v>
      </c>
      <c r="BJ327" s="18" t="s">
        <v>86</v>
      </c>
      <c r="BK327" s="272">
        <f>ROUND(I327*H327,2)</f>
        <v>0</v>
      </c>
      <c r="BL327" s="18" t="s">
        <v>267</v>
      </c>
      <c r="BM327" s="271" t="s">
        <v>1730</v>
      </c>
    </row>
    <row r="328" s="2" customFormat="1" ht="21.75" customHeight="1">
      <c r="A328" s="39"/>
      <c r="B328" s="40"/>
      <c r="C328" s="259" t="s">
        <v>841</v>
      </c>
      <c r="D328" s="259" t="s">
        <v>170</v>
      </c>
      <c r="E328" s="260" t="s">
        <v>1731</v>
      </c>
      <c r="F328" s="261" t="s">
        <v>1732</v>
      </c>
      <c r="G328" s="262" t="s">
        <v>1699</v>
      </c>
      <c r="H328" s="263">
        <v>4</v>
      </c>
      <c r="I328" s="264"/>
      <c r="J328" s="265">
        <f>ROUND(I328*H328,2)</f>
        <v>0</v>
      </c>
      <c r="K328" s="266"/>
      <c r="L328" s="45"/>
      <c r="M328" s="267" t="s">
        <v>1</v>
      </c>
      <c r="N328" s="268" t="s">
        <v>43</v>
      </c>
      <c r="O328" s="92"/>
      <c r="P328" s="269">
        <f>O328*H328</f>
        <v>0</v>
      </c>
      <c r="Q328" s="269">
        <v>0.023199999999999998</v>
      </c>
      <c r="R328" s="269">
        <f>Q328*H328</f>
        <v>0.092799999999999994</v>
      </c>
      <c r="S328" s="269">
        <v>0</v>
      </c>
      <c r="T328" s="27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71" t="s">
        <v>267</v>
      </c>
      <c r="AT328" s="271" t="s">
        <v>170</v>
      </c>
      <c r="AU328" s="271" t="s">
        <v>88</v>
      </c>
      <c r="AY328" s="18" t="s">
        <v>168</v>
      </c>
      <c r="BE328" s="272">
        <f>IF(N328="základní",J328,0)</f>
        <v>0</v>
      </c>
      <c r="BF328" s="272">
        <f>IF(N328="snížená",J328,0)</f>
        <v>0</v>
      </c>
      <c r="BG328" s="272">
        <f>IF(N328="zákl. přenesená",J328,0)</f>
        <v>0</v>
      </c>
      <c r="BH328" s="272">
        <f>IF(N328="sníž. přenesená",J328,0)</f>
        <v>0</v>
      </c>
      <c r="BI328" s="272">
        <f>IF(N328="nulová",J328,0)</f>
        <v>0</v>
      </c>
      <c r="BJ328" s="18" t="s">
        <v>86</v>
      </c>
      <c r="BK328" s="272">
        <f>ROUND(I328*H328,2)</f>
        <v>0</v>
      </c>
      <c r="BL328" s="18" t="s">
        <v>267</v>
      </c>
      <c r="BM328" s="271" t="s">
        <v>1733</v>
      </c>
    </row>
    <row r="329" s="2" customFormat="1" ht="21.75" customHeight="1">
      <c r="A329" s="39"/>
      <c r="B329" s="40"/>
      <c r="C329" s="259" t="s">
        <v>845</v>
      </c>
      <c r="D329" s="259" t="s">
        <v>170</v>
      </c>
      <c r="E329" s="260" t="s">
        <v>1734</v>
      </c>
      <c r="F329" s="261" t="s">
        <v>1735</v>
      </c>
      <c r="G329" s="262" t="s">
        <v>1699</v>
      </c>
      <c r="H329" s="263">
        <v>1</v>
      </c>
      <c r="I329" s="264"/>
      <c r="J329" s="265">
        <f>ROUND(I329*H329,2)</f>
        <v>0</v>
      </c>
      <c r="K329" s="266"/>
      <c r="L329" s="45"/>
      <c r="M329" s="267" t="s">
        <v>1</v>
      </c>
      <c r="N329" s="268" t="s">
        <v>43</v>
      </c>
      <c r="O329" s="92"/>
      <c r="P329" s="269">
        <f>O329*H329</f>
        <v>0</v>
      </c>
      <c r="Q329" s="269">
        <v>0.024119999999999999</v>
      </c>
      <c r="R329" s="269">
        <f>Q329*H329</f>
        <v>0.024119999999999999</v>
      </c>
      <c r="S329" s="269">
        <v>0</v>
      </c>
      <c r="T329" s="27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71" t="s">
        <v>267</v>
      </c>
      <c r="AT329" s="271" t="s">
        <v>170</v>
      </c>
      <c r="AU329" s="271" t="s">
        <v>88</v>
      </c>
      <c r="AY329" s="18" t="s">
        <v>168</v>
      </c>
      <c r="BE329" s="272">
        <f>IF(N329="základní",J329,0)</f>
        <v>0</v>
      </c>
      <c r="BF329" s="272">
        <f>IF(N329="snížená",J329,0)</f>
        <v>0</v>
      </c>
      <c r="BG329" s="272">
        <f>IF(N329="zákl. přenesená",J329,0)</f>
        <v>0</v>
      </c>
      <c r="BH329" s="272">
        <f>IF(N329="sníž. přenesená",J329,0)</f>
        <v>0</v>
      </c>
      <c r="BI329" s="272">
        <f>IF(N329="nulová",J329,0)</f>
        <v>0</v>
      </c>
      <c r="BJ329" s="18" t="s">
        <v>86</v>
      </c>
      <c r="BK329" s="272">
        <f>ROUND(I329*H329,2)</f>
        <v>0</v>
      </c>
      <c r="BL329" s="18" t="s">
        <v>267</v>
      </c>
      <c r="BM329" s="271" t="s">
        <v>1736</v>
      </c>
    </row>
    <row r="330" s="2" customFormat="1" ht="21.75" customHeight="1">
      <c r="A330" s="39"/>
      <c r="B330" s="40"/>
      <c r="C330" s="259" t="s">
        <v>850</v>
      </c>
      <c r="D330" s="259" t="s">
        <v>170</v>
      </c>
      <c r="E330" s="260" t="s">
        <v>1737</v>
      </c>
      <c r="F330" s="261" t="s">
        <v>1738</v>
      </c>
      <c r="G330" s="262" t="s">
        <v>1699</v>
      </c>
      <c r="H330" s="263">
        <v>3</v>
      </c>
      <c r="I330" s="264"/>
      <c r="J330" s="265">
        <f>ROUND(I330*H330,2)</f>
        <v>0</v>
      </c>
      <c r="K330" s="266"/>
      <c r="L330" s="45"/>
      <c r="M330" s="267" t="s">
        <v>1</v>
      </c>
      <c r="N330" s="268" t="s">
        <v>43</v>
      </c>
      <c r="O330" s="92"/>
      <c r="P330" s="269">
        <f>O330*H330</f>
        <v>0</v>
      </c>
      <c r="Q330" s="269">
        <v>0.00108</v>
      </c>
      <c r="R330" s="269">
        <f>Q330*H330</f>
        <v>0.0032399999999999998</v>
      </c>
      <c r="S330" s="269">
        <v>0</v>
      </c>
      <c r="T330" s="27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71" t="s">
        <v>267</v>
      </c>
      <c r="AT330" s="271" t="s">
        <v>170</v>
      </c>
      <c r="AU330" s="271" t="s">
        <v>88</v>
      </c>
      <c r="AY330" s="18" t="s">
        <v>168</v>
      </c>
      <c r="BE330" s="272">
        <f>IF(N330="základní",J330,0)</f>
        <v>0</v>
      </c>
      <c r="BF330" s="272">
        <f>IF(N330="snížená",J330,0)</f>
        <v>0</v>
      </c>
      <c r="BG330" s="272">
        <f>IF(N330="zákl. přenesená",J330,0)</f>
        <v>0</v>
      </c>
      <c r="BH330" s="272">
        <f>IF(N330="sníž. přenesená",J330,0)</f>
        <v>0</v>
      </c>
      <c r="BI330" s="272">
        <f>IF(N330="nulová",J330,0)</f>
        <v>0</v>
      </c>
      <c r="BJ330" s="18" t="s">
        <v>86</v>
      </c>
      <c r="BK330" s="272">
        <f>ROUND(I330*H330,2)</f>
        <v>0</v>
      </c>
      <c r="BL330" s="18" t="s">
        <v>267</v>
      </c>
      <c r="BM330" s="271" t="s">
        <v>1739</v>
      </c>
    </row>
    <row r="331" s="2" customFormat="1" ht="21.75" customHeight="1">
      <c r="A331" s="39"/>
      <c r="B331" s="40"/>
      <c r="C331" s="259" t="s">
        <v>854</v>
      </c>
      <c r="D331" s="259" t="s">
        <v>170</v>
      </c>
      <c r="E331" s="260" t="s">
        <v>1740</v>
      </c>
      <c r="F331" s="261" t="s">
        <v>1741</v>
      </c>
      <c r="G331" s="262" t="s">
        <v>1699</v>
      </c>
      <c r="H331" s="263">
        <v>5</v>
      </c>
      <c r="I331" s="264"/>
      <c r="J331" s="265">
        <f>ROUND(I331*H331,2)</f>
        <v>0</v>
      </c>
      <c r="K331" s="266"/>
      <c r="L331" s="45"/>
      <c r="M331" s="267" t="s">
        <v>1</v>
      </c>
      <c r="N331" s="268" t="s">
        <v>43</v>
      </c>
      <c r="O331" s="92"/>
      <c r="P331" s="269">
        <f>O331*H331</f>
        <v>0</v>
      </c>
      <c r="Q331" s="269">
        <v>0.01375</v>
      </c>
      <c r="R331" s="269">
        <f>Q331*H331</f>
        <v>0.068750000000000006</v>
      </c>
      <c r="S331" s="269">
        <v>0</v>
      </c>
      <c r="T331" s="27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71" t="s">
        <v>267</v>
      </c>
      <c r="AT331" s="271" t="s">
        <v>170</v>
      </c>
      <c r="AU331" s="271" t="s">
        <v>88</v>
      </c>
      <c r="AY331" s="18" t="s">
        <v>168</v>
      </c>
      <c r="BE331" s="272">
        <f>IF(N331="základní",J331,0)</f>
        <v>0</v>
      </c>
      <c r="BF331" s="272">
        <f>IF(N331="snížená",J331,0)</f>
        <v>0</v>
      </c>
      <c r="BG331" s="272">
        <f>IF(N331="zákl. přenesená",J331,0)</f>
        <v>0</v>
      </c>
      <c r="BH331" s="272">
        <f>IF(N331="sníž. přenesená",J331,0)</f>
        <v>0</v>
      </c>
      <c r="BI331" s="272">
        <f>IF(N331="nulová",J331,0)</f>
        <v>0</v>
      </c>
      <c r="BJ331" s="18" t="s">
        <v>86</v>
      </c>
      <c r="BK331" s="272">
        <f>ROUND(I331*H331,2)</f>
        <v>0</v>
      </c>
      <c r="BL331" s="18" t="s">
        <v>267</v>
      </c>
      <c r="BM331" s="271" t="s">
        <v>1742</v>
      </c>
    </row>
    <row r="332" s="2" customFormat="1" ht="21.75" customHeight="1">
      <c r="A332" s="39"/>
      <c r="B332" s="40"/>
      <c r="C332" s="259" t="s">
        <v>860</v>
      </c>
      <c r="D332" s="259" t="s">
        <v>170</v>
      </c>
      <c r="E332" s="260" t="s">
        <v>1743</v>
      </c>
      <c r="F332" s="261" t="s">
        <v>1744</v>
      </c>
      <c r="G332" s="262" t="s">
        <v>1699</v>
      </c>
      <c r="H332" s="263">
        <v>1</v>
      </c>
      <c r="I332" s="264"/>
      <c r="J332" s="265">
        <f>ROUND(I332*H332,2)</f>
        <v>0</v>
      </c>
      <c r="K332" s="266"/>
      <c r="L332" s="45"/>
      <c r="M332" s="267" t="s">
        <v>1</v>
      </c>
      <c r="N332" s="268" t="s">
        <v>43</v>
      </c>
      <c r="O332" s="92"/>
      <c r="P332" s="269">
        <f>O332*H332</f>
        <v>0</v>
      </c>
      <c r="Q332" s="269">
        <v>0.01528</v>
      </c>
      <c r="R332" s="269">
        <f>Q332*H332</f>
        <v>0.01528</v>
      </c>
      <c r="S332" s="269">
        <v>0</v>
      </c>
      <c r="T332" s="27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71" t="s">
        <v>267</v>
      </c>
      <c r="AT332" s="271" t="s">
        <v>170</v>
      </c>
      <c r="AU332" s="271" t="s">
        <v>88</v>
      </c>
      <c r="AY332" s="18" t="s">
        <v>168</v>
      </c>
      <c r="BE332" s="272">
        <f>IF(N332="základní",J332,0)</f>
        <v>0</v>
      </c>
      <c r="BF332" s="272">
        <f>IF(N332="snížená",J332,0)</f>
        <v>0</v>
      </c>
      <c r="BG332" s="272">
        <f>IF(N332="zákl. přenesená",J332,0)</f>
        <v>0</v>
      </c>
      <c r="BH332" s="272">
        <f>IF(N332="sníž. přenesená",J332,0)</f>
        <v>0</v>
      </c>
      <c r="BI332" s="272">
        <f>IF(N332="nulová",J332,0)</f>
        <v>0</v>
      </c>
      <c r="BJ332" s="18" t="s">
        <v>86</v>
      </c>
      <c r="BK332" s="272">
        <f>ROUND(I332*H332,2)</f>
        <v>0</v>
      </c>
      <c r="BL332" s="18" t="s">
        <v>267</v>
      </c>
      <c r="BM332" s="271" t="s">
        <v>1745</v>
      </c>
    </row>
    <row r="333" s="2" customFormat="1" ht="21.75" customHeight="1">
      <c r="A333" s="39"/>
      <c r="B333" s="40"/>
      <c r="C333" s="259" t="s">
        <v>867</v>
      </c>
      <c r="D333" s="259" t="s">
        <v>170</v>
      </c>
      <c r="E333" s="260" t="s">
        <v>1746</v>
      </c>
      <c r="F333" s="261" t="s">
        <v>1747</v>
      </c>
      <c r="G333" s="262" t="s">
        <v>1699</v>
      </c>
      <c r="H333" s="263">
        <v>1</v>
      </c>
      <c r="I333" s="264"/>
      <c r="J333" s="265">
        <f>ROUND(I333*H333,2)</f>
        <v>0</v>
      </c>
      <c r="K333" s="266"/>
      <c r="L333" s="45"/>
      <c r="M333" s="267" t="s">
        <v>1</v>
      </c>
      <c r="N333" s="268" t="s">
        <v>43</v>
      </c>
      <c r="O333" s="92"/>
      <c r="P333" s="269">
        <f>O333*H333</f>
        <v>0</v>
      </c>
      <c r="Q333" s="269">
        <v>0.0049300000000000004</v>
      </c>
      <c r="R333" s="269">
        <f>Q333*H333</f>
        <v>0.0049300000000000004</v>
      </c>
      <c r="S333" s="269">
        <v>0</v>
      </c>
      <c r="T333" s="27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71" t="s">
        <v>267</v>
      </c>
      <c r="AT333" s="271" t="s">
        <v>170</v>
      </c>
      <c r="AU333" s="271" t="s">
        <v>88</v>
      </c>
      <c r="AY333" s="18" t="s">
        <v>168</v>
      </c>
      <c r="BE333" s="272">
        <f>IF(N333="základní",J333,0)</f>
        <v>0</v>
      </c>
      <c r="BF333" s="272">
        <f>IF(N333="snížená",J333,0)</f>
        <v>0</v>
      </c>
      <c r="BG333" s="272">
        <f>IF(N333="zákl. přenesená",J333,0)</f>
        <v>0</v>
      </c>
      <c r="BH333" s="272">
        <f>IF(N333="sníž. přenesená",J333,0)</f>
        <v>0</v>
      </c>
      <c r="BI333" s="272">
        <f>IF(N333="nulová",J333,0)</f>
        <v>0</v>
      </c>
      <c r="BJ333" s="18" t="s">
        <v>86</v>
      </c>
      <c r="BK333" s="272">
        <f>ROUND(I333*H333,2)</f>
        <v>0</v>
      </c>
      <c r="BL333" s="18" t="s">
        <v>267</v>
      </c>
      <c r="BM333" s="271" t="s">
        <v>1748</v>
      </c>
    </row>
    <row r="334" s="2" customFormat="1" ht="21.75" customHeight="1">
      <c r="A334" s="39"/>
      <c r="B334" s="40"/>
      <c r="C334" s="259" t="s">
        <v>873</v>
      </c>
      <c r="D334" s="259" t="s">
        <v>170</v>
      </c>
      <c r="E334" s="260" t="s">
        <v>1749</v>
      </c>
      <c r="F334" s="261" t="s">
        <v>1750</v>
      </c>
      <c r="G334" s="262" t="s">
        <v>1699</v>
      </c>
      <c r="H334" s="263">
        <v>1</v>
      </c>
      <c r="I334" s="264"/>
      <c r="J334" s="265">
        <f>ROUND(I334*H334,2)</f>
        <v>0</v>
      </c>
      <c r="K334" s="266"/>
      <c r="L334" s="45"/>
      <c r="M334" s="267" t="s">
        <v>1</v>
      </c>
      <c r="N334" s="268" t="s">
        <v>43</v>
      </c>
      <c r="O334" s="92"/>
      <c r="P334" s="269">
        <f>O334*H334</f>
        <v>0</v>
      </c>
      <c r="Q334" s="269">
        <v>0.0147</v>
      </c>
      <c r="R334" s="269">
        <f>Q334*H334</f>
        <v>0.0147</v>
      </c>
      <c r="S334" s="269">
        <v>0</v>
      </c>
      <c r="T334" s="27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71" t="s">
        <v>267</v>
      </c>
      <c r="AT334" s="271" t="s">
        <v>170</v>
      </c>
      <c r="AU334" s="271" t="s">
        <v>88</v>
      </c>
      <c r="AY334" s="18" t="s">
        <v>168</v>
      </c>
      <c r="BE334" s="272">
        <f>IF(N334="základní",J334,0)</f>
        <v>0</v>
      </c>
      <c r="BF334" s="272">
        <f>IF(N334="snížená",J334,0)</f>
        <v>0</v>
      </c>
      <c r="BG334" s="272">
        <f>IF(N334="zákl. přenesená",J334,0)</f>
        <v>0</v>
      </c>
      <c r="BH334" s="272">
        <f>IF(N334="sníž. přenesená",J334,0)</f>
        <v>0</v>
      </c>
      <c r="BI334" s="272">
        <f>IF(N334="nulová",J334,0)</f>
        <v>0</v>
      </c>
      <c r="BJ334" s="18" t="s">
        <v>86</v>
      </c>
      <c r="BK334" s="272">
        <f>ROUND(I334*H334,2)</f>
        <v>0</v>
      </c>
      <c r="BL334" s="18" t="s">
        <v>267</v>
      </c>
      <c r="BM334" s="271" t="s">
        <v>1751</v>
      </c>
    </row>
    <row r="335" s="2" customFormat="1" ht="21.75" customHeight="1">
      <c r="A335" s="39"/>
      <c r="B335" s="40"/>
      <c r="C335" s="259" t="s">
        <v>879</v>
      </c>
      <c r="D335" s="259" t="s">
        <v>170</v>
      </c>
      <c r="E335" s="260" t="s">
        <v>1752</v>
      </c>
      <c r="F335" s="261" t="s">
        <v>1753</v>
      </c>
      <c r="G335" s="262" t="s">
        <v>1699</v>
      </c>
      <c r="H335" s="263">
        <v>1</v>
      </c>
      <c r="I335" s="264"/>
      <c r="J335" s="265">
        <f>ROUND(I335*H335,2)</f>
        <v>0</v>
      </c>
      <c r="K335" s="266"/>
      <c r="L335" s="45"/>
      <c r="M335" s="267" t="s">
        <v>1</v>
      </c>
      <c r="N335" s="268" t="s">
        <v>43</v>
      </c>
      <c r="O335" s="92"/>
      <c r="P335" s="269">
        <f>O335*H335</f>
        <v>0</v>
      </c>
      <c r="Q335" s="269">
        <v>0.010659999999999999</v>
      </c>
      <c r="R335" s="269">
        <f>Q335*H335</f>
        <v>0.010659999999999999</v>
      </c>
      <c r="S335" s="269">
        <v>0</v>
      </c>
      <c r="T335" s="27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71" t="s">
        <v>267</v>
      </c>
      <c r="AT335" s="271" t="s">
        <v>170</v>
      </c>
      <c r="AU335" s="271" t="s">
        <v>88</v>
      </c>
      <c r="AY335" s="18" t="s">
        <v>168</v>
      </c>
      <c r="BE335" s="272">
        <f>IF(N335="základní",J335,0)</f>
        <v>0</v>
      </c>
      <c r="BF335" s="272">
        <f>IF(N335="snížená",J335,0)</f>
        <v>0</v>
      </c>
      <c r="BG335" s="272">
        <f>IF(N335="zákl. přenesená",J335,0)</f>
        <v>0</v>
      </c>
      <c r="BH335" s="272">
        <f>IF(N335="sníž. přenesená",J335,0)</f>
        <v>0</v>
      </c>
      <c r="BI335" s="272">
        <f>IF(N335="nulová",J335,0)</f>
        <v>0</v>
      </c>
      <c r="BJ335" s="18" t="s">
        <v>86</v>
      </c>
      <c r="BK335" s="272">
        <f>ROUND(I335*H335,2)</f>
        <v>0</v>
      </c>
      <c r="BL335" s="18" t="s">
        <v>267</v>
      </c>
      <c r="BM335" s="271" t="s">
        <v>1754</v>
      </c>
    </row>
    <row r="336" s="2" customFormat="1" ht="21.75" customHeight="1">
      <c r="A336" s="39"/>
      <c r="B336" s="40"/>
      <c r="C336" s="259" t="s">
        <v>884</v>
      </c>
      <c r="D336" s="259" t="s">
        <v>170</v>
      </c>
      <c r="E336" s="260" t="s">
        <v>1755</v>
      </c>
      <c r="F336" s="261" t="s">
        <v>1756</v>
      </c>
      <c r="G336" s="262" t="s">
        <v>1699</v>
      </c>
      <c r="H336" s="263">
        <v>2</v>
      </c>
      <c r="I336" s="264"/>
      <c r="J336" s="265">
        <f>ROUND(I336*H336,2)</f>
        <v>0</v>
      </c>
      <c r="K336" s="266"/>
      <c r="L336" s="45"/>
      <c r="M336" s="267" t="s">
        <v>1</v>
      </c>
      <c r="N336" s="268" t="s">
        <v>43</v>
      </c>
      <c r="O336" s="92"/>
      <c r="P336" s="269">
        <f>O336*H336</f>
        <v>0</v>
      </c>
      <c r="Q336" s="269">
        <v>0.024250000000000001</v>
      </c>
      <c r="R336" s="269">
        <f>Q336*H336</f>
        <v>0.048500000000000001</v>
      </c>
      <c r="S336" s="269">
        <v>0</v>
      </c>
      <c r="T336" s="27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71" t="s">
        <v>267</v>
      </c>
      <c r="AT336" s="271" t="s">
        <v>170</v>
      </c>
      <c r="AU336" s="271" t="s">
        <v>88</v>
      </c>
      <c r="AY336" s="18" t="s">
        <v>168</v>
      </c>
      <c r="BE336" s="272">
        <f>IF(N336="základní",J336,0)</f>
        <v>0</v>
      </c>
      <c r="BF336" s="272">
        <f>IF(N336="snížená",J336,0)</f>
        <v>0</v>
      </c>
      <c r="BG336" s="272">
        <f>IF(N336="zákl. přenesená",J336,0)</f>
        <v>0</v>
      </c>
      <c r="BH336" s="272">
        <f>IF(N336="sníž. přenesená",J336,0)</f>
        <v>0</v>
      </c>
      <c r="BI336" s="272">
        <f>IF(N336="nulová",J336,0)</f>
        <v>0</v>
      </c>
      <c r="BJ336" s="18" t="s">
        <v>86</v>
      </c>
      <c r="BK336" s="272">
        <f>ROUND(I336*H336,2)</f>
        <v>0</v>
      </c>
      <c r="BL336" s="18" t="s">
        <v>267</v>
      </c>
      <c r="BM336" s="271" t="s">
        <v>1757</v>
      </c>
    </row>
    <row r="337" s="2" customFormat="1" ht="21.75" customHeight="1">
      <c r="A337" s="39"/>
      <c r="B337" s="40"/>
      <c r="C337" s="259" t="s">
        <v>889</v>
      </c>
      <c r="D337" s="259" t="s">
        <v>170</v>
      </c>
      <c r="E337" s="260" t="s">
        <v>1758</v>
      </c>
      <c r="F337" s="261" t="s">
        <v>1759</v>
      </c>
      <c r="G337" s="262" t="s">
        <v>1699</v>
      </c>
      <c r="H337" s="263">
        <v>1</v>
      </c>
      <c r="I337" s="264"/>
      <c r="J337" s="265">
        <f>ROUND(I337*H337,2)</f>
        <v>0</v>
      </c>
      <c r="K337" s="266"/>
      <c r="L337" s="45"/>
      <c r="M337" s="267" t="s">
        <v>1</v>
      </c>
      <c r="N337" s="268" t="s">
        <v>43</v>
      </c>
      <c r="O337" s="92"/>
      <c r="P337" s="269">
        <f>O337*H337</f>
        <v>0</v>
      </c>
      <c r="Q337" s="269">
        <v>0.072249999999999995</v>
      </c>
      <c r="R337" s="269">
        <f>Q337*H337</f>
        <v>0.072249999999999995</v>
      </c>
      <c r="S337" s="269">
        <v>0</v>
      </c>
      <c r="T337" s="27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71" t="s">
        <v>267</v>
      </c>
      <c r="AT337" s="271" t="s">
        <v>170</v>
      </c>
      <c r="AU337" s="271" t="s">
        <v>88</v>
      </c>
      <c r="AY337" s="18" t="s">
        <v>168</v>
      </c>
      <c r="BE337" s="272">
        <f>IF(N337="základní",J337,0)</f>
        <v>0</v>
      </c>
      <c r="BF337" s="272">
        <f>IF(N337="snížená",J337,0)</f>
        <v>0</v>
      </c>
      <c r="BG337" s="272">
        <f>IF(N337="zákl. přenesená",J337,0)</f>
        <v>0</v>
      </c>
      <c r="BH337" s="272">
        <f>IF(N337="sníž. přenesená",J337,0)</f>
        <v>0</v>
      </c>
      <c r="BI337" s="272">
        <f>IF(N337="nulová",J337,0)</f>
        <v>0</v>
      </c>
      <c r="BJ337" s="18" t="s">
        <v>86</v>
      </c>
      <c r="BK337" s="272">
        <f>ROUND(I337*H337,2)</f>
        <v>0</v>
      </c>
      <c r="BL337" s="18" t="s">
        <v>267</v>
      </c>
      <c r="BM337" s="271" t="s">
        <v>1760</v>
      </c>
    </row>
    <row r="338" s="2" customFormat="1" ht="16.5" customHeight="1">
      <c r="A338" s="39"/>
      <c r="B338" s="40"/>
      <c r="C338" s="259" t="s">
        <v>893</v>
      </c>
      <c r="D338" s="259" t="s">
        <v>170</v>
      </c>
      <c r="E338" s="260" t="s">
        <v>1761</v>
      </c>
      <c r="F338" s="261" t="s">
        <v>1762</v>
      </c>
      <c r="G338" s="262" t="s">
        <v>1074</v>
      </c>
      <c r="H338" s="263">
        <v>5</v>
      </c>
      <c r="I338" s="264"/>
      <c r="J338" s="265">
        <f>ROUND(I338*H338,2)</f>
        <v>0</v>
      </c>
      <c r="K338" s="266"/>
      <c r="L338" s="45"/>
      <c r="M338" s="267" t="s">
        <v>1</v>
      </c>
      <c r="N338" s="268" t="s">
        <v>43</v>
      </c>
      <c r="O338" s="92"/>
      <c r="P338" s="269">
        <f>O338*H338</f>
        <v>0</v>
      </c>
      <c r="Q338" s="269">
        <v>0.00021000000000000001</v>
      </c>
      <c r="R338" s="269">
        <f>Q338*H338</f>
        <v>0.0010500000000000002</v>
      </c>
      <c r="S338" s="269">
        <v>0</v>
      </c>
      <c r="T338" s="27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71" t="s">
        <v>267</v>
      </c>
      <c r="AT338" s="271" t="s">
        <v>170</v>
      </c>
      <c r="AU338" s="271" t="s">
        <v>88</v>
      </c>
      <c r="AY338" s="18" t="s">
        <v>168</v>
      </c>
      <c r="BE338" s="272">
        <f>IF(N338="základní",J338,0)</f>
        <v>0</v>
      </c>
      <c r="BF338" s="272">
        <f>IF(N338="snížená",J338,0)</f>
        <v>0</v>
      </c>
      <c r="BG338" s="272">
        <f>IF(N338="zákl. přenesená",J338,0)</f>
        <v>0</v>
      </c>
      <c r="BH338" s="272">
        <f>IF(N338="sníž. přenesená",J338,0)</f>
        <v>0</v>
      </c>
      <c r="BI338" s="272">
        <f>IF(N338="nulová",J338,0)</f>
        <v>0</v>
      </c>
      <c r="BJ338" s="18" t="s">
        <v>86</v>
      </c>
      <c r="BK338" s="272">
        <f>ROUND(I338*H338,2)</f>
        <v>0</v>
      </c>
      <c r="BL338" s="18" t="s">
        <v>267</v>
      </c>
      <c r="BM338" s="271" t="s">
        <v>1763</v>
      </c>
    </row>
    <row r="339" s="2" customFormat="1" ht="21.75" customHeight="1">
      <c r="A339" s="39"/>
      <c r="B339" s="40"/>
      <c r="C339" s="259" t="s">
        <v>898</v>
      </c>
      <c r="D339" s="259" t="s">
        <v>170</v>
      </c>
      <c r="E339" s="260" t="s">
        <v>1764</v>
      </c>
      <c r="F339" s="261" t="s">
        <v>1765</v>
      </c>
      <c r="G339" s="262" t="s">
        <v>1699</v>
      </c>
      <c r="H339" s="263">
        <v>5</v>
      </c>
      <c r="I339" s="264"/>
      <c r="J339" s="265">
        <f>ROUND(I339*H339,2)</f>
        <v>0</v>
      </c>
      <c r="K339" s="266"/>
      <c r="L339" s="45"/>
      <c r="M339" s="267" t="s">
        <v>1</v>
      </c>
      <c r="N339" s="268" t="s">
        <v>43</v>
      </c>
      <c r="O339" s="92"/>
      <c r="P339" s="269">
        <f>O339*H339</f>
        <v>0</v>
      </c>
      <c r="Q339" s="269">
        <v>0.00095</v>
      </c>
      <c r="R339" s="269">
        <f>Q339*H339</f>
        <v>0.0047499999999999999</v>
      </c>
      <c r="S339" s="269">
        <v>0</v>
      </c>
      <c r="T339" s="27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71" t="s">
        <v>267</v>
      </c>
      <c r="AT339" s="271" t="s">
        <v>170</v>
      </c>
      <c r="AU339" s="271" t="s">
        <v>88</v>
      </c>
      <c r="AY339" s="18" t="s">
        <v>168</v>
      </c>
      <c r="BE339" s="272">
        <f>IF(N339="základní",J339,0)</f>
        <v>0</v>
      </c>
      <c r="BF339" s="272">
        <f>IF(N339="snížená",J339,0)</f>
        <v>0</v>
      </c>
      <c r="BG339" s="272">
        <f>IF(N339="zákl. přenesená",J339,0)</f>
        <v>0</v>
      </c>
      <c r="BH339" s="272">
        <f>IF(N339="sníž. přenesená",J339,0)</f>
        <v>0</v>
      </c>
      <c r="BI339" s="272">
        <f>IF(N339="nulová",J339,0)</f>
        <v>0</v>
      </c>
      <c r="BJ339" s="18" t="s">
        <v>86</v>
      </c>
      <c r="BK339" s="272">
        <f>ROUND(I339*H339,2)</f>
        <v>0</v>
      </c>
      <c r="BL339" s="18" t="s">
        <v>267</v>
      </c>
      <c r="BM339" s="271" t="s">
        <v>1766</v>
      </c>
    </row>
    <row r="340" s="2" customFormat="1" ht="21.75" customHeight="1">
      <c r="A340" s="39"/>
      <c r="B340" s="40"/>
      <c r="C340" s="259" t="s">
        <v>902</v>
      </c>
      <c r="D340" s="259" t="s">
        <v>170</v>
      </c>
      <c r="E340" s="260" t="s">
        <v>1767</v>
      </c>
      <c r="F340" s="261" t="s">
        <v>1768</v>
      </c>
      <c r="G340" s="262" t="s">
        <v>1699</v>
      </c>
      <c r="H340" s="263">
        <v>27</v>
      </c>
      <c r="I340" s="264"/>
      <c r="J340" s="265">
        <f>ROUND(I340*H340,2)</f>
        <v>0</v>
      </c>
      <c r="K340" s="266"/>
      <c r="L340" s="45"/>
      <c r="M340" s="267" t="s">
        <v>1</v>
      </c>
      <c r="N340" s="268" t="s">
        <v>43</v>
      </c>
      <c r="O340" s="92"/>
      <c r="P340" s="269">
        <f>O340*H340</f>
        <v>0</v>
      </c>
      <c r="Q340" s="269">
        <v>0.00029999999999999997</v>
      </c>
      <c r="R340" s="269">
        <f>Q340*H340</f>
        <v>0.0080999999999999996</v>
      </c>
      <c r="S340" s="269">
        <v>0</v>
      </c>
      <c r="T340" s="27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71" t="s">
        <v>267</v>
      </c>
      <c r="AT340" s="271" t="s">
        <v>170</v>
      </c>
      <c r="AU340" s="271" t="s">
        <v>88</v>
      </c>
      <c r="AY340" s="18" t="s">
        <v>168</v>
      </c>
      <c r="BE340" s="272">
        <f>IF(N340="základní",J340,0)</f>
        <v>0</v>
      </c>
      <c r="BF340" s="272">
        <f>IF(N340="snížená",J340,0)</f>
        <v>0</v>
      </c>
      <c r="BG340" s="272">
        <f>IF(N340="zákl. přenesená",J340,0)</f>
        <v>0</v>
      </c>
      <c r="BH340" s="272">
        <f>IF(N340="sníž. přenesená",J340,0)</f>
        <v>0</v>
      </c>
      <c r="BI340" s="272">
        <f>IF(N340="nulová",J340,0)</f>
        <v>0</v>
      </c>
      <c r="BJ340" s="18" t="s">
        <v>86</v>
      </c>
      <c r="BK340" s="272">
        <f>ROUND(I340*H340,2)</f>
        <v>0</v>
      </c>
      <c r="BL340" s="18" t="s">
        <v>267</v>
      </c>
      <c r="BM340" s="271" t="s">
        <v>1769</v>
      </c>
    </row>
    <row r="341" s="13" customFormat="1">
      <c r="A341" s="13"/>
      <c r="B341" s="273"/>
      <c r="C341" s="274"/>
      <c r="D341" s="275" t="s">
        <v>176</v>
      </c>
      <c r="E341" s="276" t="s">
        <v>1</v>
      </c>
      <c r="F341" s="277" t="s">
        <v>1770</v>
      </c>
      <c r="G341" s="274"/>
      <c r="H341" s="278">
        <v>27</v>
      </c>
      <c r="I341" s="279"/>
      <c r="J341" s="274"/>
      <c r="K341" s="274"/>
      <c r="L341" s="280"/>
      <c r="M341" s="281"/>
      <c r="N341" s="282"/>
      <c r="O341" s="282"/>
      <c r="P341" s="282"/>
      <c r="Q341" s="282"/>
      <c r="R341" s="282"/>
      <c r="S341" s="282"/>
      <c r="T341" s="28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84" t="s">
        <v>176</v>
      </c>
      <c r="AU341" s="284" t="s">
        <v>88</v>
      </c>
      <c r="AV341" s="13" t="s">
        <v>88</v>
      </c>
      <c r="AW341" s="13" t="s">
        <v>34</v>
      </c>
      <c r="AX341" s="13" t="s">
        <v>86</v>
      </c>
      <c r="AY341" s="284" t="s">
        <v>168</v>
      </c>
    </row>
    <row r="342" s="2" customFormat="1" ht="16.5" customHeight="1">
      <c r="A342" s="39"/>
      <c r="B342" s="40"/>
      <c r="C342" s="259" t="s">
        <v>906</v>
      </c>
      <c r="D342" s="259" t="s">
        <v>170</v>
      </c>
      <c r="E342" s="260" t="s">
        <v>1771</v>
      </c>
      <c r="F342" s="261" t="s">
        <v>1772</v>
      </c>
      <c r="G342" s="262" t="s">
        <v>1074</v>
      </c>
      <c r="H342" s="263">
        <v>10</v>
      </c>
      <c r="I342" s="264"/>
      <c r="J342" s="265">
        <f>ROUND(I342*H342,2)</f>
        <v>0</v>
      </c>
      <c r="K342" s="266"/>
      <c r="L342" s="45"/>
      <c r="M342" s="267" t="s">
        <v>1</v>
      </c>
      <c r="N342" s="268" t="s">
        <v>43</v>
      </c>
      <c r="O342" s="92"/>
      <c r="P342" s="269">
        <f>O342*H342</f>
        <v>0</v>
      </c>
      <c r="Q342" s="269">
        <v>0.00109</v>
      </c>
      <c r="R342" s="269">
        <f>Q342*H342</f>
        <v>0.0109</v>
      </c>
      <c r="S342" s="269">
        <v>0</v>
      </c>
      <c r="T342" s="27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71" t="s">
        <v>267</v>
      </c>
      <c r="AT342" s="271" t="s">
        <v>170</v>
      </c>
      <c r="AU342" s="271" t="s">
        <v>88</v>
      </c>
      <c r="AY342" s="18" t="s">
        <v>168</v>
      </c>
      <c r="BE342" s="272">
        <f>IF(N342="základní",J342,0)</f>
        <v>0</v>
      </c>
      <c r="BF342" s="272">
        <f>IF(N342="snížená",J342,0)</f>
        <v>0</v>
      </c>
      <c r="BG342" s="272">
        <f>IF(N342="zákl. přenesená",J342,0)</f>
        <v>0</v>
      </c>
      <c r="BH342" s="272">
        <f>IF(N342="sníž. přenesená",J342,0)</f>
        <v>0</v>
      </c>
      <c r="BI342" s="272">
        <f>IF(N342="nulová",J342,0)</f>
        <v>0</v>
      </c>
      <c r="BJ342" s="18" t="s">
        <v>86</v>
      </c>
      <c r="BK342" s="272">
        <f>ROUND(I342*H342,2)</f>
        <v>0</v>
      </c>
      <c r="BL342" s="18" t="s">
        <v>267</v>
      </c>
      <c r="BM342" s="271" t="s">
        <v>1773</v>
      </c>
    </row>
    <row r="343" s="2" customFormat="1" ht="21.75" customHeight="1">
      <c r="A343" s="39"/>
      <c r="B343" s="40"/>
      <c r="C343" s="259" t="s">
        <v>911</v>
      </c>
      <c r="D343" s="259" t="s">
        <v>170</v>
      </c>
      <c r="E343" s="260" t="s">
        <v>1774</v>
      </c>
      <c r="F343" s="261" t="s">
        <v>1775</v>
      </c>
      <c r="G343" s="262" t="s">
        <v>1699</v>
      </c>
      <c r="H343" s="263">
        <v>1</v>
      </c>
      <c r="I343" s="264"/>
      <c r="J343" s="265">
        <f>ROUND(I343*H343,2)</f>
        <v>0</v>
      </c>
      <c r="K343" s="266"/>
      <c r="L343" s="45"/>
      <c r="M343" s="267" t="s">
        <v>1</v>
      </c>
      <c r="N343" s="268" t="s">
        <v>43</v>
      </c>
      <c r="O343" s="92"/>
      <c r="P343" s="269">
        <f>O343*H343</f>
        <v>0</v>
      </c>
      <c r="Q343" s="269">
        <v>0.0018</v>
      </c>
      <c r="R343" s="269">
        <f>Q343*H343</f>
        <v>0.0018</v>
      </c>
      <c r="S343" s="269">
        <v>0</v>
      </c>
      <c r="T343" s="27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71" t="s">
        <v>267</v>
      </c>
      <c r="AT343" s="271" t="s">
        <v>170</v>
      </c>
      <c r="AU343" s="271" t="s">
        <v>88</v>
      </c>
      <c r="AY343" s="18" t="s">
        <v>168</v>
      </c>
      <c r="BE343" s="272">
        <f>IF(N343="základní",J343,0)</f>
        <v>0</v>
      </c>
      <c r="BF343" s="272">
        <f>IF(N343="snížená",J343,0)</f>
        <v>0</v>
      </c>
      <c r="BG343" s="272">
        <f>IF(N343="zákl. přenesená",J343,0)</f>
        <v>0</v>
      </c>
      <c r="BH343" s="272">
        <f>IF(N343="sníž. přenesená",J343,0)</f>
        <v>0</v>
      </c>
      <c r="BI343" s="272">
        <f>IF(N343="nulová",J343,0)</f>
        <v>0</v>
      </c>
      <c r="BJ343" s="18" t="s">
        <v>86</v>
      </c>
      <c r="BK343" s="272">
        <f>ROUND(I343*H343,2)</f>
        <v>0</v>
      </c>
      <c r="BL343" s="18" t="s">
        <v>267</v>
      </c>
      <c r="BM343" s="271" t="s">
        <v>1776</v>
      </c>
    </row>
    <row r="344" s="2" customFormat="1" ht="16.5" customHeight="1">
      <c r="A344" s="39"/>
      <c r="B344" s="40"/>
      <c r="C344" s="259" t="s">
        <v>917</v>
      </c>
      <c r="D344" s="259" t="s">
        <v>170</v>
      </c>
      <c r="E344" s="260" t="s">
        <v>1777</v>
      </c>
      <c r="F344" s="261" t="s">
        <v>1778</v>
      </c>
      <c r="G344" s="262" t="s">
        <v>1699</v>
      </c>
      <c r="H344" s="263">
        <v>5</v>
      </c>
      <c r="I344" s="264"/>
      <c r="J344" s="265">
        <f>ROUND(I344*H344,2)</f>
        <v>0</v>
      </c>
      <c r="K344" s="266"/>
      <c r="L344" s="45"/>
      <c r="M344" s="267" t="s">
        <v>1</v>
      </c>
      <c r="N344" s="268" t="s">
        <v>43</v>
      </c>
      <c r="O344" s="92"/>
      <c r="P344" s="269">
        <f>O344*H344</f>
        <v>0</v>
      </c>
      <c r="Q344" s="269">
        <v>0.0018</v>
      </c>
      <c r="R344" s="269">
        <f>Q344*H344</f>
        <v>0.0089999999999999993</v>
      </c>
      <c r="S344" s="269">
        <v>0</v>
      </c>
      <c r="T344" s="27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71" t="s">
        <v>267</v>
      </c>
      <c r="AT344" s="271" t="s">
        <v>170</v>
      </c>
      <c r="AU344" s="271" t="s">
        <v>88</v>
      </c>
      <c r="AY344" s="18" t="s">
        <v>168</v>
      </c>
      <c r="BE344" s="272">
        <f>IF(N344="základní",J344,0)</f>
        <v>0</v>
      </c>
      <c r="BF344" s="272">
        <f>IF(N344="snížená",J344,0)</f>
        <v>0</v>
      </c>
      <c r="BG344" s="272">
        <f>IF(N344="zákl. přenesená",J344,0)</f>
        <v>0</v>
      </c>
      <c r="BH344" s="272">
        <f>IF(N344="sníž. přenesená",J344,0)</f>
        <v>0</v>
      </c>
      <c r="BI344" s="272">
        <f>IF(N344="nulová",J344,0)</f>
        <v>0</v>
      </c>
      <c r="BJ344" s="18" t="s">
        <v>86</v>
      </c>
      <c r="BK344" s="272">
        <f>ROUND(I344*H344,2)</f>
        <v>0</v>
      </c>
      <c r="BL344" s="18" t="s">
        <v>267</v>
      </c>
      <c r="BM344" s="271" t="s">
        <v>1779</v>
      </c>
    </row>
    <row r="345" s="2" customFormat="1" ht="21.75" customHeight="1">
      <c r="A345" s="39"/>
      <c r="B345" s="40"/>
      <c r="C345" s="259" t="s">
        <v>923</v>
      </c>
      <c r="D345" s="259" t="s">
        <v>170</v>
      </c>
      <c r="E345" s="260" t="s">
        <v>1780</v>
      </c>
      <c r="F345" s="261" t="s">
        <v>1781</v>
      </c>
      <c r="G345" s="262" t="s">
        <v>1699</v>
      </c>
      <c r="H345" s="263">
        <v>1</v>
      </c>
      <c r="I345" s="264"/>
      <c r="J345" s="265">
        <f>ROUND(I345*H345,2)</f>
        <v>0</v>
      </c>
      <c r="K345" s="266"/>
      <c r="L345" s="45"/>
      <c r="M345" s="267" t="s">
        <v>1</v>
      </c>
      <c r="N345" s="268" t="s">
        <v>43</v>
      </c>
      <c r="O345" s="92"/>
      <c r="P345" s="269">
        <f>O345*H345</f>
        <v>0</v>
      </c>
      <c r="Q345" s="269">
        <v>0.0018400000000000001</v>
      </c>
      <c r="R345" s="269">
        <f>Q345*H345</f>
        <v>0.0018400000000000001</v>
      </c>
      <c r="S345" s="269">
        <v>0</v>
      </c>
      <c r="T345" s="27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71" t="s">
        <v>267</v>
      </c>
      <c r="AT345" s="271" t="s">
        <v>170</v>
      </c>
      <c r="AU345" s="271" t="s">
        <v>88</v>
      </c>
      <c r="AY345" s="18" t="s">
        <v>168</v>
      </c>
      <c r="BE345" s="272">
        <f>IF(N345="základní",J345,0)</f>
        <v>0</v>
      </c>
      <c r="BF345" s="272">
        <f>IF(N345="snížená",J345,0)</f>
        <v>0</v>
      </c>
      <c r="BG345" s="272">
        <f>IF(N345="zákl. přenesená",J345,0)</f>
        <v>0</v>
      </c>
      <c r="BH345" s="272">
        <f>IF(N345="sníž. přenesená",J345,0)</f>
        <v>0</v>
      </c>
      <c r="BI345" s="272">
        <f>IF(N345="nulová",J345,0)</f>
        <v>0</v>
      </c>
      <c r="BJ345" s="18" t="s">
        <v>86</v>
      </c>
      <c r="BK345" s="272">
        <f>ROUND(I345*H345,2)</f>
        <v>0</v>
      </c>
      <c r="BL345" s="18" t="s">
        <v>267</v>
      </c>
      <c r="BM345" s="271" t="s">
        <v>1782</v>
      </c>
    </row>
    <row r="346" s="2" customFormat="1" ht="21.75" customHeight="1">
      <c r="A346" s="39"/>
      <c r="B346" s="40"/>
      <c r="C346" s="259" t="s">
        <v>927</v>
      </c>
      <c r="D346" s="259" t="s">
        <v>170</v>
      </c>
      <c r="E346" s="260" t="s">
        <v>1783</v>
      </c>
      <c r="F346" s="261" t="s">
        <v>1784</v>
      </c>
      <c r="G346" s="262" t="s">
        <v>1699</v>
      </c>
      <c r="H346" s="263">
        <v>1</v>
      </c>
      <c r="I346" s="264"/>
      <c r="J346" s="265">
        <f>ROUND(I346*H346,2)</f>
        <v>0</v>
      </c>
      <c r="K346" s="266"/>
      <c r="L346" s="45"/>
      <c r="M346" s="329" t="s">
        <v>1</v>
      </c>
      <c r="N346" s="330" t="s">
        <v>43</v>
      </c>
      <c r="O346" s="331"/>
      <c r="P346" s="332">
        <f>O346*H346</f>
        <v>0</v>
      </c>
      <c r="Q346" s="332">
        <v>0.0019599999999999999</v>
      </c>
      <c r="R346" s="332">
        <f>Q346*H346</f>
        <v>0.0019599999999999999</v>
      </c>
      <c r="S346" s="332">
        <v>0</v>
      </c>
      <c r="T346" s="333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71" t="s">
        <v>267</v>
      </c>
      <c r="AT346" s="271" t="s">
        <v>170</v>
      </c>
      <c r="AU346" s="271" t="s">
        <v>88</v>
      </c>
      <c r="AY346" s="18" t="s">
        <v>168</v>
      </c>
      <c r="BE346" s="272">
        <f>IF(N346="základní",J346,0)</f>
        <v>0</v>
      </c>
      <c r="BF346" s="272">
        <f>IF(N346="snížená",J346,0)</f>
        <v>0</v>
      </c>
      <c r="BG346" s="272">
        <f>IF(N346="zákl. přenesená",J346,0)</f>
        <v>0</v>
      </c>
      <c r="BH346" s="272">
        <f>IF(N346="sníž. přenesená",J346,0)</f>
        <v>0</v>
      </c>
      <c r="BI346" s="272">
        <f>IF(N346="nulová",J346,0)</f>
        <v>0</v>
      </c>
      <c r="BJ346" s="18" t="s">
        <v>86</v>
      </c>
      <c r="BK346" s="272">
        <f>ROUND(I346*H346,2)</f>
        <v>0</v>
      </c>
      <c r="BL346" s="18" t="s">
        <v>267</v>
      </c>
      <c r="BM346" s="271" t="s">
        <v>1785</v>
      </c>
    </row>
    <row r="347" s="2" customFormat="1" ht="6.96" customHeight="1">
      <c r="A347" s="39"/>
      <c r="B347" s="67"/>
      <c r="C347" s="68"/>
      <c r="D347" s="68"/>
      <c r="E347" s="68"/>
      <c r="F347" s="68"/>
      <c r="G347" s="68"/>
      <c r="H347" s="68"/>
      <c r="I347" s="195"/>
      <c r="J347" s="68"/>
      <c r="K347" s="68"/>
      <c r="L347" s="45"/>
      <c r="M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</sheetData>
  <sheetProtection sheet="1" autoFilter="0" formatColumns="0" formatRows="0" objects="1" scenarios="1" spinCount="100000" saltValue="VPnd9Wmj15S7tGgahhDQdXl5IWWyPNdOT+Td8SxL6WMFSmCau/i2zp2P6Pz+vUvvOYTZOOVHXDQc6uLZWG+4EA==" hashValue="qDgTonFS/xwV4ZDj9dJ1jb+kJRz3AxYELaUPH4+FX4+rKF6tvm29wl2m0sk/knTjoIuRaX7XiCrZCniluZg/0A==" algorithmName="SHA-512" password="CC35"/>
  <autoFilter ref="C142:K34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88</v>
      </c>
    </row>
    <row r="4" s="1" customFormat="1" ht="24.96" customHeight="1">
      <c r="B4" s="21"/>
      <c r="D4" s="151" t="s">
        <v>108</v>
      </c>
      <c r="I4" s="147"/>
      <c r="L4" s="21"/>
      <c r="M4" s="152" t="s">
        <v>11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17</v>
      </c>
      <c r="I6" s="147"/>
      <c r="L6" s="21"/>
    </row>
    <row r="7" s="1" customFormat="1" ht="23.25" customHeight="1">
      <c r="B7" s="21"/>
      <c r="E7" s="154" t="str">
        <f>'Rekapitulace stavby'!K6</f>
        <v>Stavební úpravy objektu č.p. 10 v Příluce, k.ú. Příluka (okres Svitavy), parc.č. 34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109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1383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1384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1786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19</v>
      </c>
      <c r="E13" s="39"/>
      <c r="F13" s="142" t="s">
        <v>1</v>
      </c>
      <c r="G13" s="39"/>
      <c r="H13" s="39"/>
      <c r="I13" s="157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21</v>
      </c>
      <c r="E14" s="39"/>
      <c r="F14" s="142" t="s">
        <v>22</v>
      </c>
      <c r="G14" s="39"/>
      <c r="H14" s="39"/>
      <c r="I14" s="157" t="s">
        <v>23</v>
      </c>
      <c r="J14" s="158" t="str">
        <f>'Rekapitulace stavby'!AN8</f>
        <v>5. 12. 2020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25</v>
      </c>
      <c r="E16" s="39"/>
      <c r="F16" s="39"/>
      <c r="G16" s="39"/>
      <c r="H16" s="39"/>
      <c r="I16" s="157" t="s">
        <v>26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28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26</v>
      </c>
      <c r="J22" s="142" t="str">
        <f>IF('Rekapitulace stavby'!AN16="","",'Rekapitulace stavby'!AN16)</f>
        <v>01288296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Milan Drahoš</v>
      </c>
      <c r="F23" s="39"/>
      <c r="G23" s="39"/>
      <c r="H23" s="39"/>
      <c r="I23" s="157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35</v>
      </c>
      <c r="E25" s="39"/>
      <c r="F25" s="39"/>
      <c r="G25" s="39"/>
      <c r="H25" s="39"/>
      <c r="I25" s="157" t="s">
        <v>26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1787</v>
      </c>
      <c r="F26" s="39"/>
      <c r="G26" s="39"/>
      <c r="H26" s="39"/>
      <c r="I26" s="157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37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111</v>
      </c>
      <c r="E32" s="39"/>
      <c r="F32" s="39"/>
      <c r="G32" s="39"/>
      <c r="H32" s="39"/>
      <c r="I32" s="155"/>
      <c r="J32" s="166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7" t="s">
        <v>112</v>
      </c>
      <c r="E33" s="39"/>
      <c r="F33" s="39"/>
      <c r="G33" s="39"/>
      <c r="H33" s="39"/>
      <c r="I33" s="155"/>
      <c r="J33" s="166">
        <f>J112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155"/>
      <c r="J34" s="169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4"/>
      <c r="E35" s="164"/>
      <c r="F35" s="164"/>
      <c r="G35" s="164"/>
      <c r="H35" s="164"/>
      <c r="I35" s="165"/>
      <c r="J35" s="164"/>
      <c r="K35" s="164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1" t="s">
        <v>39</v>
      </c>
      <c r="J36" s="170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2" t="s">
        <v>42</v>
      </c>
      <c r="E37" s="153" t="s">
        <v>43</v>
      </c>
      <c r="F37" s="173">
        <f>ROUND((SUM(BE112:BE119) + SUM(BE141:BE230)),  2)</f>
        <v>0</v>
      </c>
      <c r="G37" s="39"/>
      <c r="H37" s="39"/>
      <c r="I37" s="174">
        <v>0.20999999999999999</v>
      </c>
      <c r="J37" s="173">
        <f>ROUND(((SUM(BE112:BE119) + SUM(BE141:BE230))*I37),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44</v>
      </c>
      <c r="F38" s="173">
        <f>ROUND((SUM(BF112:BF119) + SUM(BF141:BF230)),  2)</f>
        <v>0</v>
      </c>
      <c r="G38" s="39"/>
      <c r="H38" s="39"/>
      <c r="I38" s="174">
        <v>0.14999999999999999</v>
      </c>
      <c r="J38" s="173">
        <f>ROUND(((SUM(BF112:BF119) + SUM(BF141:BF230))*I38),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3">
        <f>ROUND((SUM(BG112:BG119) + SUM(BG141:BG230)),  2)</f>
        <v>0</v>
      </c>
      <c r="G39" s="39"/>
      <c r="H39" s="39"/>
      <c r="I39" s="174">
        <v>0.20999999999999999</v>
      </c>
      <c r="J39" s="173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46</v>
      </c>
      <c r="F40" s="173">
        <f>ROUND((SUM(BH112:BH119) + SUM(BH141:BH230)),  2)</f>
        <v>0</v>
      </c>
      <c r="G40" s="39"/>
      <c r="H40" s="39"/>
      <c r="I40" s="174">
        <v>0.14999999999999999</v>
      </c>
      <c r="J40" s="173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47</v>
      </c>
      <c r="F41" s="173">
        <f>ROUND((SUM(BI112:BI119) + SUM(BI141:BI230)),  2)</f>
        <v>0</v>
      </c>
      <c r="G41" s="39"/>
      <c r="H41" s="39"/>
      <c r="I41" s="174">
        <v>0</v>
      </c>
      <c r="J41" s="173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5"/>
      <c r="D43" s="176" t="s">
        <v>48</v>
      </c>
      <c r="E43" s="177"/>
      <c r="F43" s="177"/>
      <c r="G43" s="178" t="s">
        <v>49</v>
      </c>
      <c r="H43" s="179" t="s">
        <v>50</v>
      </c>
      <c r="I43" s="180"/>
      <c r="J43" s="181">
        <f>SUM(J34:J41)</f>
        <v>0</v>
      </c>
      <c r="K43" s="182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5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3" t="s">
        <v>51</v>
      </c>
      <c r="E50" s="184"/>
      <c r="F50" s="184"/>
      <c r="G50" s="183" t="s">
        <v>52</v>
      </c>
      <c r="H50" s="184"/>
      <c r="I50" s="185"/>
      <c r="J50" s="184"/>
      <c r="K50" s="18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9"/>
      <c r="J61" s="190" t="s">
        <v>54</v>
      </c>
      <c r="K61" s="18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55</v>
      </c>
      <c r="E65" s="191"/>
      <c r="F65" s="191"/>
      <c r="G65" s="183" t="s">
        <v>56</v>
      </c>
      <c r="H65" s="191"/>
      <c r="I65" s="192"/>
      <c r="J65" s="191"/>
      <c r="K65" s="19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9"/>
      <c r="J76" s="190" t="s">
        <v>54</v>
      </c>
      <c r="K76" s="18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99" t="str">
        <f>E7</f>
        <v>Stavební úpravy objektu č.p. 10 v Příluce, k.ú. Příluka (okres Svitavy), parc.č. 34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9" t="s">
        <v>1383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1384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D1.2.2 - Zařízení pro vytápění staveb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Příluka</v>
      </c>
      <c r="G91" s="41"/>
      <c r="H91" s="41"/>
      <c r="I91" s="157" t="s">
        <v>23</v>
      </c>
      <c r="J91" s="80" t="str">
        <f>IF(J14="","",J14)</f>
        <v>5. 12. 2020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157" t="s">
        <v>31</v>
      </c>
      <c r="J93" s="37" t="str">
        <f>E23</f>
        <v>Ing. Milan Drahoš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35</v>
      </c>
      <c r="J94" s="37" t="str">
        <f>E26</f>
        <v>Ing. Jindřich Horyna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0" t="s">
        <v>114</v>
      </c>
      <c r="D96" s="201"/>
      <c r="E96" s="201"/>
      <c r="F96" s="201"/>
      <c r="G96" s="201"/>
      <c r="H96" s="201"/>
      <c r="I96" s="202"/>
      <c r="J96" s="203" t="s">
        <v>115</v>
      </c>
      <c r="K96" s="20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4" t="s">
        <v>116</v>
      </c>
      <c r="D98" s="41"/>
      <c r="E98" s="41"/>
      <c r="F98" s="41"/>
      <c r="G98" s="41"/>
      <c r="H98" s="41"/>
      <c r="I98" s="155"/>
      <c r="J98" s="111">
        <f>J141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205"/>
      <c r="C99" s="206"/>
      <c r="D99" s="207" t="s">
        <v>118</v>
      </c>
      <c r="E99" s="208"/>
      <c r="F99" s="208"/>
      <c r="G99" s="208"/>
      <c r="H99" s="208"/>
      <c r="I99" s="209"/>
      <c r="J99" s="210">
        <f>J142</f>
        <v>0</v>
      </c>
      <c r="K99" s="206"/>
      <c r="L99" s="21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2"/>
      <c r="C100" s="134"/>
      <c r="D100" s="213" t="s">
        <v>123</v>
      </c>
      <c r="E100" s="214"/>
      <c r="F100" s="214"/>
      <c r="G100" s="214"/>
      <c r="H100" s="214"/>
      <c r="I100" s="215"/>
      <c r="J100" s="216">
        <f>J143</f>
        <v>0</v>
      </c>
      <c r="K100" s="134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2"/>
      <c r="C101" s="134"/>
      <c r="D101" s="213" t="s">
        <v>124</v>
      </c>
      <c r="E101" s="214"/>
      <c r="F101" s="214"/>
      <c r="G101" s="214"/>
      <c r="H101" s="214"/>
      <c r="I101" s="215"/>
      <c r="J101" s="216">
        <f>J147</f>
        <v>0</v>
      </c>
      <c r="K101" s="134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2"/>
      <c r="C102" s="134"/>
      <c r="D102" s="213" t="s">
        <v>125</v>
      </c>
      <c r="E102" s="214"/>
      <c r="F102" s="214"/>
      <c r="G102" s="214"/>
      <c r="H102" s="214"/>
      <c r="I102" s="215"/>
      <c r="J102" s="216">
        <f>J162</f>
        <v>0</v>
      </c>
      <c r="K102" s="134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5"/>
      <c r="C103" s="206"/>
      <c r="D103" s="207" t="s">
        <v>127</v>
      </c>
      <c r="E103" s="208"/>
      <c r="F103" s="208"/>
      <c r="G103" s="208"/>
      <c r="H103" s="208"/>
      <c r="I103" s="209"/>
      <c r="J103" s="210">
        <f>J169</f>
        <v>0</v>
      </c>
      <c r="K103" s="206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2"/>
      <c r="C104" s="134"/>
      <c r="D104" s="213" t="s">
        <v>1788</v>
      </c>
      <c r="E104" s="214"/>
      <c r="F104" s="214"/>
      <c r="G104" s="214"/>
      <c r="H104" s="214"/>
      <c r="I104" s="215"/>
      <c r="J104" s="216">
        <f>J170</f>
        <v>0</v>
      </c>
      <c r="K104" s="134"/>
      <c r="L104" s="2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2"/>
      <c r="C105" s="134"/>
      <c r="D105" s="213" t="s">
        <v>1789</v>
      </c>
      <c r="E105" s="214"/>
      <c r="F105" s="214"/>
      <c r="G105" s="214"/>
      <c r="H105" s="214"/>
      <c r="I105" s="215"/>
      <c r="J105" s="216">
        <f>J178</f>
        <v>0</v>
      </c>
      <c r="K105" s="134"/>
      <c r="L105" s="21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2"/>
      <c r="C106" s="134"/>
      <c r="D106" s="213" t="s">
        <v>1790</v>
      </c>
      <c r="E106" s="214"/>
      <c r="F106" s="214"/>
      <c r="G106" s="214"/>
      <c r="H106" s="214"/>
      <c r="I106" s="215"/>
      <c r="J106" s="216">
        <f>J179</f>
        <v>0</v>
      </c>
      <c r="K106" s="134"/>
      <c r="L106" s="21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2"/>
      <c r="C107" s="134"/>
      <c r="D107" s="213" t="s">
        <v>1791</v>
      </c>
      <c r="E107" s="214"/>
      <c r="F107" s="214"/>
      <c r="G107" s="214"/>
      <c r="H107" s="214"/>
      <c r="I107" s="215"/>
      <c r="J107" s="216">
        <f>J207</f>
        <v>0</v>
      </c>
      <c r="K107" s="134"/>
      <c r="L107" s="21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2"/>
      <c r="C108" s="134"/>
      <c r="D108" s="213" t="s">
        <v>1792</v>
      </c>
      <c r="E108" s="214"/>
      <c r="F108" s="214"/>
      <c r="G108" s="214"/>
      <c r="H108" s="214"/>
      <c r="I108" s="215"/>
      <c r="J108" s="216">
        <f>J212</f>
        <v>0</v>
      </c>
      <c r="K108" s="134"/>
      <c r="L108" s="21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2"/>
      <c r="C109" s="134"/>
      <c r="D109" s="213" t="s">
        <v>141</v>
      </c>
      <c r="E109" s="214"/>
      <c r="F109" s="214"/>
      <c r="G109" s="214"/>
      <c r="H109" s="214"/>
      <c r="I109" s="215"/>
      <c r="J109" s="216">
        <f>J228</f>
        <v>0</v>
      </c>
      <c r="K109" s="134"/>
      <c r="L109" s="21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204" t="s">
        <v>143</v>
      </c>
      <c r="D112" s="41"/>
      <c r="E112" s="41"/>
      <c r="F112" s="41"/>
      <c r="G112" s="41"/>
      <c r="H112" s="41"/>
      <c r="I112" s="155"/>
      <c r="J112" s="218">
        <f>ROUND(J113 + J114 + J115 + J116 + J117 + J118,2)</f>
        <v>0</v>
      </c>
      <c r="K112" s="41"/>
      <c r="L112" s="64"/>
      <c r="N112" s="219" t="s">
        <v>42</v>
      </c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8" customHeight="1">
      <c r="A113" s="39"/>
      <c r="B113" s="40"/>
      <c r="C113" s="41"/>
      <c r="D113" s="220" t="s">
        <v>144</v>
      </c>
      <c r="E113" s="221"/>
      <c r="F113" s="221"/>
      <c r="G113" s="41"/>
      <c r="H113" s="41"/>
      <c r="I113" s="155"/>
      <c r="J113" s="222">
        <v>0</v>
      </c>
      <c r="K113" s="41"/>
      <c r="L113" s="223"/>
      <c r="M113" s="224"/>
      <c r="N113" s="225" t="s">
        <v>43</v>
      </c>
      <c r="O113" s="224"/>
      <c r="P113" s="224"/>
      <c r="Q113" s="224"/>
      <c r="R113" s="224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6" t="s">
        <v>145</v>
      </c>
      <c r="AZ113" s="224"/>
      <c r="BA113" s="224"/>
      <c r="BB113" s="224"/>
      <c r="BC113" s="224"/>
      <c r="BD113" s="224"/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26" t="s">
        <v>86</v>
      </c>
      <c r="BK113" s="224"/>
      <c r="BL113" s="224"/>
      <c r="BM113" s="224"/>
    </row>
    <row r="114" s="2" customFormat="1" ht="18" customHeight="1">
      <c r="A114" s="39"/>
      <c r="B114" s="40"/>
      <c r="C114" s="41"/>
      <c r="D114" s="220" t="s">
        <v>146</v>
      </c>
      <c r="E114" s="221"/>
      <c r="F114" s="221"/>
      <c r="G114" s="41"/>
      <c r="H114" s="41"/>
      <c r="I114" s="155"/>
      <c r="J114" s="222">
        <v>0</v>
      </c>
      <c r="K114" s="41"/>
      <c r="L114" s="223"/>
      <c r="M114" s="224"/>
      <c r="N114" s="225" t="s">
        <v>43</v>
      </c>
      <c r="O114" s="224"/>
      <c r="P114" s="224"/>
      <c r="Q114" s="224"/>
      <c r="R114" s="224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6" t="s">
        <v>145</v>
      </c>
      <c r="AZ114" s="224"/>
      <c r="BA114" s="224"/>
      <c r="BB114" s="224"/>
      <c r="BC114" s="224"/>
      <c r="BD114" s="224"/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26" t="s">
        <v>86</v>
      </c>
      <c r="BK114" s="224"/>
      <c r="BL114" s="224"/>
      <c r="BM114" s="224"/>
    </row>
    <row r="115" s="2" customFormat="1" ht="18" customHeight="1">
      <c r="A115" s="39"/>
      <c r="B115" s="40"/>
      <c r="C115" s="41"/>
      <c r="D115" s="220" t="s">
        <v>147</v>
      </c>
      <c r="E115" s="221"/>
      <c r="F115" s="221"/>
      <c r="G115" s="41"/>
      <c r="H115" s="41"/>
      <c r="I115" s="155"/>
      <c r="J115" s="222">
        <v>0</v>
      </c>
      <c r="K115" s="41"/>
      <c r="L115" s="223"/>
      <c r="M115" s="224"/>
      <c r="N115" s="225" t="s">
        <v>43</v>
      </c>
      <c r="O115" s="224"/>
      <c r="P115" s="224"/>
      <c r="Q115" s="224"/>
      <c r="R115" s="224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6" t="s">
        <v>145</v>
      </c>
      <c r="AZ115" s="224"/>
      <c r="BA115" s="224"/>
      <c r="BB115" s="224"/>
      <c r="BC115" s="224"/>
      <c r="BD115" s="224"/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26" t="s">
        <v>86</v>
      </c>
      <c r="BK115" s="224"/>
      <c r="BL115" s="224"/>
      <c r="BM115" s="224"/>
    </row>
    <row r="116" s="2" customFormat="1" ht="18" customHeight="1">
      <c r="A116" s="39"/>
      <c r="B116" s="40"/>
      <c r="C116" s="41"/>
      <c r="D116" s="220" t="s">
        <v>148</v>
      </c>
      <c r="E116" s="221"/>
      <c r="F116" s="221"/>
      <c r="G116" s="41"/>
      <c r="H116" s="41"/>
      <c r="I116" s="155"/>
      <c r="J116" s="222">
        <v>0</v>
      </c>
      <c r="K116" s="41"/>
      <c r="L116" s="223"/>
      <c r="M116" s="224"/>
      <c r="N116" s="225" t="s">
        <v>43</v>
      </c>
      <c r="O116" s="224"/>
      <c r="P116" s="224"/>
      <c r="Q116" s="224"/>
      <c r="R116" s="224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6" t="s">
        <v>145</v>
      </c>
      <c r="AZ116" s="224"/>
      <c r="BA116" s="224"/>
      <c r="BB116" s="224"/>
      <c r="BC116" s="224"/>
      <c r="BD116" s="224"/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26" t="s">
        <v>86</v>
      </c>
      <c r="BK116" s="224"/>
      <c r="BL116" s="224"/>
      <c r="BM116" s="224"/>
    </row>
    <row r="117" s="2" customFormat="1" ht="18" customHeight="1">
      <c r="A117" s="39"/>
      <c r="B117" s="40"/>
      <c r="C117" s="41"/>
      <c r="D117" s="220" t="s">
        <v>149</v>
      </c>
      <c r="E117" s="221"/>
      <c r="F117" s="221"/>
      <c r="G117" s="41"/>
      <c r="H117" s="41"/>
      <c r="I117" s="155"/>
      <c r="J117" s="222">
        <v>0</v>
      </c>
      <c r="K117" s="41"/>
      <c r="L117" s="223"/>
      <c r="M117" s="224"/>
      <c r="N117" s="225" t="s">
        <v>43</v>
      </c>
      <c r="O117" s="224"/>
      <c r="P117" s="224"/>
      <c r="Q117" s="224"/>
      <c r="R117" s="224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6" t="s">
        <v>145</v>
      </c>
      <c r="AZ117" s="224"/>
      <c r="BA117" s="224"/>
      <c r="BB117" s="224"/>
      <c r="BC117" s="224"/>
      <c r="BD117" s="224"/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26" t="s">
        <v>86</v>
      </c>
      <c r="BK117" s="224"/>
      <c r="BL117" s="224"/>
      <c r="BM117" s="224"/>
    </row>
    <row r="118" s="2" customFormat="1" ht="18" customHeight="1">
      <c r="A118" s="39"/>
      <c r="B118" s="40"/>
      <c r="C118" s="41"/>
      <c r="D118" s="221" t="s">
        <v>150</v>
      </c>
      <c r="E118" s="41"/>
      <c r="F118" s="41"/>
      <c r="G118" s="41"/>
      <c r="H118" s="41"/>
      <c r="I118" s="155"/>
      <c r="J118" s="222">
        <f>ROUND(J32*T118,2)</f>
        <v>0</v>
      </c>
      <c r="K118" s="41"/>
      <c r="L118" s="223"/>
      <c r="M118" s="224"/>
      <c r="N118" s="225" t="s">
        <v>43</v>
      </c>
      <c r="O118" s="224"/>
      <c r="P118" s="224"/>
      <c r="Q118" s="224"/>
      <c r="R118" s="224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6" t="s">
        <v>151</v>
      </c>
      <c r="AZ118" s="224"/>
      <c r="BA118" s="224"/>
      <c r="BB118" s="224"/>
      <c r="BC118" s="224"/>
      <c r="BD118" s="224"/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26" t="s">
        <v>86</v>
      </c>
      <c r="BK118" s="224"/>
      <c r="BL118" s="224"/>
      <c r="BM118" s="224"/>
    </row>
    <row r="119" s="2" customForma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9.28" customHeight="1">
      <c r="A120" s="39"/>
      <c r="B120" s="40"/>
      <c r="C120" s="228" t="s">
        <v>152</v>
      </c>
      <c r="D120" s="201"/>
      <c r="E120" s="201"/>
      <c r="F120" s="201"/>
      <c r="G120" s="201"/>
      <c r="H120" s="201"/>
      <c r="I120" s="202"/>
      <c r="J120" s="229">
        <f>ROUND(J98+J112,2)</f>
        <v>0</v>
      </c>
      <c r="K120" s="20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195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198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153</v>
      </c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17</v>
      </c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3.25" customHeight="1">
      <c r="A129" s="39"/>
      <c r="B129" s="40"/>
      <c r="C129" s="41"/>
      <c r="D129" s="41"/>
      <c r="E129" s="199" t="str">
        <f>E7</f>
        <v>Stavební úpravy objektu č.p. 10 v Příluce, k.ú. Příluka (okres Svitavy), parc.č. 34</v>
      </c>
      <c r="F129" s="33"/>
      <c r="G129" s="33"/>
      <c r="H129" s="33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109</v>
      </c>
      <c r="D130" s="23"/>
      <c r="E130" s="23"/>
      <c r="F130" s="23"/>
      <c r="G130" s="23"/>
      <c r="H130" s="23"/>
      <c r="I130" s="147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99" t="s">
        <v>1383</v>
      </c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1384</v>
      </c>
      <c r="D132" s="41"/>
      <c r="E132" s="41"/>
      <c r="F132" s="41"/>
      <c r="G132" s="41"/>
      <c r="H132" s="41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E11</f>
        <v>D1.2.2 - Zařízení pro vytápění staveb</v>
      </c>
      <c r="F133" s="41"/>
      <c r="G133" s="41"/>
      <c r="H133" s="41"/>
      <c r="I133" s="155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155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21</v>
      </c>
      <c r="D135" s="41"/>
      <c r="E135" s="41"/>
      <c r="F135" s="28" t="str">
        <f>F14</f>
        <v>Příluka</v>
      </c>
      <c r="G135" s="41"/>
      <c r="H135" s="41"/>
      <c r="I135" s="157" t="s">
        <v>23</v>
      </c>
      <c r="J135" s="80" t="str">
        <f>IF(J14="","",J14)</f>
        <v>5. 12. 2020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155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25</v>
      </c>
      <c r="D137" s="41"/>
      <c r="E137" s="41"/>
      <c r="F137" s="28" t="str">
        <f>E17</f>
        <v xml:space="preserve"> </v>
      </c>
      <c r="G137" s="41"/>
      <c r="H137" s="41"/>
      <c r="I137" s="157" t="s">
        <v>31</v>
      </c>
      <c r="J137" s="37" t="str">
        <f>E23</f>
        <v>Ing. Milan Drahoš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29</v>
      </c>
      <c r="D138" s="41"/>
      <c r="E138" s="41"/>
      <c r="F138" s="28" t="str">
        <f>IF(E20="","",E20)</f>
        <v>Vyplň údaj</v>
      </c>
      <c r="G138" s="41"/>
      <c r="H138" s="41"/>
      <c r="I138" s="157" t="s">
        <v>35</v>
      </c>
      <c r="J138" s="37" t="str">
        <f>E26</f>
        <v>Ing. Jindřich Horyna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155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30"/>
      <c r="B140" s="231"/>
      <c r="C140" s="232" t="s">
        <v>154</v>
      </c>
      <c r="D140" s="233" t="s">
        <v>63</v>
      </c>
      <c r="E140" s="233" t="s">
        <v>59</v>
      </c>
      <c r="F140" s="233" t="s">
        <v>60</v>
      </c>
      <c r="G140" s="233" t="s">
        <v>155</v>
      </c>
      <c r="H140" s="233" t="s">
        <v>156</v>
      </c>
      <c r="I140" s="234" t="s">
        <v>157</v>
      </c>
      <c r="J140" s="235" t="s">
        <v>115</v>
      </c>
      <c r="K140" s="236" t="s">
        <v>158</v>
      </c>
      <c r="L140" s="237"/>
      <c r="M140" s="101" t="s">
        <v>1</v>
      </c>
      <c r="N140" s="102" t="s">
        <v>42</v>
      </c>
      <c r="O140" s="102" t="s">
        <v>159</v>
      </c>
      <c r="P140" s="102" t="s">
        <v>160</v>
      </c>
      <c r="Q140" s="102" t="s">
        <v>161</v>
      </c>
      <c r="R140" s="102" t="s">
        <v>162</v>
      </c>
      <c r="S140" s="102" t="s">
        <v>163</v>
      </c>
      <c r="T140" s="103" t="s">
        <v>164</v>
      </c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</row>
    <row r="141" s="2" customFormat="1" ht="22.8" customHeight="1">
      <c r="A141" s="39"/>
      <c r="B141" s="40"/>
      <c r="C141" s="108" t="s">
        <v>165</v>
      </c>
      <c r="D141" s="41"/>
      <c r="E141" s="41"/>
      <c r="F141" s="41"/>
      <c r="G141" s="41"/>
      <c r="H141" s="41"/>
      <c r="I141" s="155"/>
      <c r="J141" s="238">
        <f>BK141</f>
        <v>0</v>
      </c>
      <c r="K141" s="41"/>
      <c r="L141" s="45"/>
      <c r="M141" s="104"/>
      <c r="N141" s="239"/>
      <c r="O141" s="105"/>
      <c r="P141" s="240">
        <f>P142+P169</f>
        <v>0</v>
      </c>
      <c r="Q141" s="105"/>
      <c r="R141" s="240">
        <f>R142+R169</f>
        <v>1.5551927999999999</v>
      </c>
      <c r="S141" s="105"/>
      <c r="T141" s="241">
        <f>T142+T169</f>
        <v>1.4218999999999999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77</v>
      </c>
      <c r="AU141" s="18" t="s">
        <v>117</v>
      </c>
      <c r="BK141" s="242">
        <f>BK142+BK169</f>
        <v>0</v>
      </c>
    </row>
    <row r="142" s="12" customFormat="1" ht="25.92" customHeight="1">
      <c r="A142" s="12"/>
      <c r="B142" s="243"/>
      <c r="C142" s="244"/>
      <c r="D142" s="245" t="s">
        <v>77</v>
      </c>
      <c r="E142" s="246" t="s">
        <v>166</v>
      </c>
      <c r="F142" s="246" t="s">
        <v>167</v>
      </c>
      <c r="G142" s="244"/>
      <c r="H142" s="244"/>
      <c r="I142" s="247"/>
      <c r="J142" s="248">
        <f>BK142</f>
        <v>0</v>
      </c>
      <c r="K142" s="244"/>
      <c r="L142" s="249"/>
      <c r="M142" s="250"/>
      <c r="N142" s="251"/>
      <c r="O142" s="251"/>
      <c r="P142" s="252">
        <f>P143+P147+P162</f>
        <v>0</v>
      </c>
      <c r="Q142" s="251"/>
      <c r="R142" s="252">
        <f>R143+R147+R162</f>
        <v>0.40423279999999995</v>
      </c>
      <c r="S142" s="251"/>
      <c r="T142" s="253">
        <f>T143+T147+T162</f>
        <v>0.72160000000000002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54" t="s">
        <v>86</v>
      </c>
      <c r="AT142" s="255" t="s">
        <v>77</v>
      </c>
      <c r="AU142" s="255" t="s">
        <v>78</v>
      </c>
      <c r="AY142" s="254" t="s">
        <v>168</v>
      </c>
      <c r="BK142" s="256">
        <f>BK143+BK147+BK162</f>
        <v>0</v>
      </c>
    </row>
    <row r="143" s="12" customFormat="1" ht="22.8" customHeight="1">
      <c r="A143" s="12"/>
      <c r="B143" s="243"/>
      <c r="C143" s="244"/>
      <c r="D143" s="245" t="s">
        <v>77</v>
      </c>
      <c r="E143" s="257" t="s">
        <v>202</v>
      </c>
      <c r="F143" s="257" t="s">
        <v>395</v>
      </c>
      <c r="G143" s="244"/>
      <c r="H143" s="244"/>
      <c r="I143" s="247"/>
      <c r="J143" s="258">
        <f>BK143</f>
        <v>0</v>
      </c>
      <c r="K143" s="244"/>
      <c r="L143" s="249"/>
      <c r="M143" s="250"/>
      <c r="N143" s="251"/>
      <c r="O143" s="251"/>
      <c r="P143" s="252">
        <f>SUM(P144:P146)</f>
        <v>0</v>
      </c>
      <c r="Q143" s="251"/>
      <c r="R143" s="252">
        <f>SUM(R144:R146)</f>
        <v>0.39076079999999996</v>
      </c>
      <c r="S143" s="251"/>
      <c r="T143" s="253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54" t="s">
        <v>86</v>
      </c>
      <c r="AT143" s="255" t="s">
        <v>77</v>
      </c>
      <c r="AU143" s="255" t="s">
        <v>86</v>
      </c>
      <c r="AY143" s="254" t="s">
        <v>168</v>
      </c>
      <c r="BK143" s="256">
        <f>SUM(BK144:BK146)</f>
        <v>0</v>
      </c>
    </row>
    <row r="144" s="2" customFormat="1" ht="16.5" customHeight="1">
      <c r="A144" s="39"/>
      <c r="B144" s="40"/>
      <c r="C144" s="259" t="s">
        <v>86</v>
      </c>
      <c r="D144" s="259" t="s">
        <v>170</v>
      </c>
      <c r="E144" s="260" t="s">
        <v>1478</v>
      </c>
      <c r="F144" s="261" t="s">
        <v>1479</v>
      </c>
      <c r="G144" s="262" t="s">
        <v>210</v>
      </c>
      <c r="H144" s="263">
        <v>3</v>
      </c>
      <c r="I144" s="264"/>
      <c r="J144" s="265">
        <f>ROUND(I144*H144,2)</f>
        <v>0</v>
      </c>
      <c r="K144" s="266"/>
      <c r="L144" s="45"/>
      <c r="M144" s="267" t="s">
        <v>1</v>
      </c>
      <c r="N144" s="268" t="s">
        <v>43</v>
      </c>
      <c r="O144" s="92"/>
      <c r="P144" s="269">
        <f>O144*H144</f>
        <v>0</v>
      </c>
      <c r="Q144" s="269">
        <v>0.040000000000000001</v>
      </c>
      <c r="R144" s="269">
        <f>Q144*H144</f>
        <v>0.12</v>
      </c>
      <c r="S144" s="269">
        <v>0</v>
      </c>
      <c r="T144" s="27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1" t="s">
        <v>174</v>
      </c>
      <c r="AT144" s="271" t="s">
        <v>170</v>
      </c>
      <c r="AU144" s="271" t="s">
        <v>88</v>
      </c>
      <c r="AY144" s="18" t="s">
        <v>168</v>
      </c>
      <c r="BE144" s="272">
        <f>IF(N144="základní",J144,0)</f>
        <v>0</v>
      </c>
      <c r="BF144" s="272">
        <f>IF(N144="snížená",J144,0)</f>
        <v>0</v>
      </c>
      <c r="BG144" s="272">
        <f>IF(N144="zákl. přenesená",J144,0)</f>
        <v>0</v>
      </c>
      <c r="BH144" s="272">
        <f>IF(N144="sníž. přenesená",J144,0)</f>
        <v>0</v>
      </c>
      <c r="BI144" s="272">
        <f>IF(N144="nulová",J144,0)</f>
        <v>0</v>
      </c>
      <c r="BJ144" s="18" t="s">
        <v>86</v>
      </c>
      <c r="BK144" s="272">
        <f>ROUND(I144*H144,2)</f>
        <v>0</v>
      </c>
      <c r="BL144" s="18" t="s">
        <v>174</v>
      </c>
      <c r="BM144" s="271" t="s">
        <v>1793</v>
      </c>
    </row>
    <row r="145" s="13" customFormat="1">
      <c r="A145" s="13"/>
      <c r="B145" s="273"/>
      <c r="C145" s="274"/>
      <c r="D145" s="275" t="s">
        <v>176</v>
      </c>
      <c r="E145" s="276" t="s">
        <v>1</v>
      </c>
      <c r="F145" s="277" t="s">
        <v>1794</v>
      </c>
      <c r="G145" s="274"/>
      <c r="H145" s="278">
        <v>3</v>
      </c>
      <c r="I145" s="279"/>
      <c r="J145" s="274"/>
      <c r="K145" s="274"/>
      <c r="L145" s="280"/>
      <c r="M145" s="281"/>
      <c r="N145" s="282"/>
      <c r="O145" s="282"/>
      <c r="P145" s="282"/>
      <c r="Q145" s="282"/>
      <c r="R145" s="282"/>
      <c r="S145" s="282"/>
      <c r="T145" s="28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84" t="s">
        <v>176</v>
      </c>
      <c r="AU145" s="284" t="s">
        <v>88</v>
      </c>
      <c r="AV145" s="13" t="s">
        <v>88</v>
      </c>
      <c r="AW145" s="13" t="s">
        <v>34</v>
      </c>
      <c r="AX145" s="13" t="s">
        <v>86</v>
      </c>
      <c r="AY145" s="284" t="s">
        <v>168</v>
      </c>
    </row>
    <row r="146" s="2" customFormat="1" ht="21.75" customHeight="1">
      <c r="A146" s="39"/>
      <c r="B146" s="40"/>
      <c r="C146" s="259" t="s">
        <v>88</v>
      </c>
      <c r="D146" s="259" t="s">
        <v>170</v>
      </c>
      <c r="E146" s="260" t="s">
        <v>1482</v>
      </c>
      <c r="F146" s="261" t="s">
        <v>1483</v>
      </c>
      <c r="G146" s="262" t="s">
        <v>173</v>
      </c>
      <c r="H146" s="263">
        <v>0.12</v>
      </c>
      <c r="I146" s="264"/>
      <c r="J146" s="265">
        <f>ROUND(I146*H146,2)</f>
        <v>0</v>
      </c>
      <c r="K146" s="266"/>
      <c r="L146" s="45"/>
      <c r="M146" s="267" t="s">
        <v>1</v>
      </c>
      <c r="N146" s="268" t="s">
        <v>43</v>
      </c>
      <c r="O146" s="92"/>
      <c r="P146" s="269">
        <f>O146*H146</f>
        <v>0</v>
      </c>
      <c r="Q146" s="269">
        <v>2.2563399999999998</v>
      </c>
      <c r="R146" s="269">
        <f>Q146*H146</f>
        <v>0.27076079999999997</v>
      </c>
      <c r="S146" s="269">
        <v>0</v>
      </c>
      <c r="T146" s="27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1" t="s">
        <v>174</v>
      </c>
      <c r="AT146" s="271" t="s">
        <v>170</v>
      </c>
      <c r="AU146" s="271" t="s">
        <v>88</v>
      </c>
      <c r="AY146" s="18" t="s">
        <v>168</v>
      </c>
      <c r="BE146" s="272">
        <f>IF(N146="základní",J146,0)</f>
        <v>0</v>
      </c>
      <c r="BF146" s="272">
        <f>IF(N146="snížená",J146,0)</f>
        <v>0</v>
      </c>
      <c r="BG146" s="272">
        <f>IF(N146="zákl. přenesená",J146,0)</f>
        <v>0</v>
      </c>
      <c r="BH146" s="272">
        <f>IF(N146="sníž. přenesená",J146,0)</f>
        <v>0</v>
      </c>
      <c r="BI146" s="272">
        <f>IF(N146="nulová",J146,0)</f>
        <v>0</v>
      </c>
      <c r="BJ146" s="18" t="s">
        <v>86</v>
      </c>
      <c r="BK146" s="272">
        <f>ROUND(I146*H146,2)</f>
        <v>0</v>
      </c>
      <c r="BL146" s="18" t="s">
        <v>174</v>
      </c>
      <c r="BM146" s="271" t="s">
        <v>1795</v>
      </c>
    </row>
    <row r="147" s="12" customFormat="1" ht="22.8" customHeight="1">
      <c r="A147" s="12"/>
      <c r="B147" s="243"/>
      <c r="C147" s="244"/>
      <c r="D147" s="245" t="s">
        <v>77</v>
      </c>
      <c r="E147" s="257" t="s">
        <v>218</v>
      </c>
      <c r="F147" s="257" t="s">
        <v>627</v>
      </c>
      <c r="G147" s="244"/>
      <c r="H147" s="244"/>
      <c r="I147" s="247"/>
      <c r="J147" s="258">
        <f>BK147</f>
        <v>0</v>
      </c>
      <c r="K147" s="244"/>
      <c r="L147" s="249"/>
      <c r="M147" s="250"/>
      <c r="N147" s="251"/>
      <c r="O147" s="251"/>
      <c r="P147" s="252">
        <f>SUM(P148:P161)</f>
        <v>0</v>
      </c>
      <c r="Q147" s="251"/>
      <c r="R147" s="252">
        <f>SUM(R148:R161)</f>
        <v>0.013472</v>
      </c>
      <c r="S147" s="251"/>
      <c r="T147" s="253">
        <f>SUM(T148:T161)</f>
        <v>0.72160000000000002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54" t="s">
        <v>86</v>
      </c>
      <c r="AT147" s="255" t="s">
        <v>77</v>
      </c>
      <c r="AU147" s="255" t="s">
        <v>86</v>
      </c>
      <c r="AY147" s="254" t="s">
        <v>168</v>
      </c>
      <c r="BK147" s="256">
        <f>SUM(BK148:BK161)</f>
        <v>0</v>
      </c>
    </row>
    <row r="148" s="2" customFormat="1" ht="16.5" customHeight="1">
      <c r="A148" s="39"/>
      <c r="B148" s="40"/>
      <c r="C148" s="259" t="s">
        <v>187</v>
      </c>
      <c r="D148" s="259" t="s">
        <v>170</v>
      </c>
      <c r="E148" s="260" t="s">
        <v>1796</v>
      </c>
      <c r="F148" s="261" t="s">
        <v>1797</v>
      </c>
      <c r="G148" s="262" t="s">
        <v>500</v>
      </c>
      <c r="H148" s="263">
        <v>4</v>
      </c>
      <c r="I148" s="264"/>
      <c r="J148" s="265">
        <f>ROUND(I148*H148,2)</f>
        <v>0</v>
      </c>
      <c r="K148" s="266"/>
      <c r="L148" s="45"/>
      <c r="M148" s="267" t="s">
        <v>1</v>
      </c>
      <c r="N148" s="268" t="s">
        <v>43</v>
      </c>
      <c r="O148" s="92"/>
      <c r="P148" s="269">
        <f>O148*H148</f>
        <v>0</v>
      </c>
      <c r="Q148" s="269">
        <v>2.0000000000000002E-05</v>
      </c>
      <c r="R148" s="269">
        <f>Q148*H148</f>
        <v>8.0000000000000007E-05</v>
      </c>
      <c r="S148" s="269">
        <v>0</v>
      </c>
      <c r="T148" s="27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1" t="s">
        <v>174</v>
      </c>
      <c r="AT148" s="271" t="s">
        <v>170</v>
      </c>
      <c r="AU148" s="271" t="s">
        <v>88</v>
      </c>
      <c r="AY148" s="18" t="s">
        <v>168</v>
      </c>
      <c r="BE148" s="272">
        <f>IF(N148="základní",J148,0)</f>
        <v>0</v>
      </c>
      <c r="BF148" s="272">
        <f>IF(N148="snížená",J148,0)</f>
        <v>0</v>
      </c>
      <c r="BG148" s="272">
        <f>IF(N148="zákl. přenesená",J148,0)</f>
        <v>0</v>
      </c>
      <c r="BH148" s="272">
        <f>IF(N148="sníž. přenesená",J148,0)</f>
        <v>0</v>
      </c>
      <c r="BI148" s="272">
        <f>IF(N148="nulová",J148,0)</f>
        <v>0</v>
      </c>
      <c r="BJ148" s="18" t="s">
        <v>86</v>
      </c>
      <c r="BK148" s="272">
        <f>ROUND(I148*H148,2)</f>
        <v>0</v>
      </c>
      <c r="BL148" s="18" t="s">
        <v>174</v>
      </c>
      <c r="BM148" s="271" t="s">
        <v>1798</v>
      </c>
    </row>
    <row r="149" s="13" customFormat="1">
      <c r="A149" s="13"/>
      <c r="B149" s="273"/>
      <c r="C149" s="274"/>
      <c r="D149" s="275" t="s">
        <v>176</v>
      </c>
      <c r="E149" s="276" t="s">
        <v>1</v>
      </c>
      <c r="F149" s="277" t="s">
        <v>1799</v>
      </c>
      <c r="G149" s="274"/>
      <c r="H149" s="278">
        <v>4</v>
      </c>
      <c r="I149" s="279"/>
      <c r="J149" s="274"/>
      <c r="K149" s="274"/>
      <c r="L149" s="280"/>
      <c r="M149" s="281"/>
      <c r="N149" s="282"/>
      <c r="O149" s="282"/>
      <c r="P149" s="282"/>
      <c r="Q149" s="282"/>
      <c r="R149" s="282"/>
      <c r="S149" s="282"/>
      <c r="T149" s="28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4" t="s">
        <v>176</v>
      </c>
      <c r="AU149" s="284" t="s">
        <v>88</v>
      </c>
      <c r="AV149" s="13" t="s">
        <v>88</v>
      </c>
      <c r="AW149" s="13" t="s">
        <v>34</v>
      </c>
      <c r="AX149" s="13" t="s">
        <v>86</v>
      </c>
      <c r="AY149" s="284" t="s">
        <v>168</v>
      </c>
    </row>
    <row r="150" s="2" customFormat="1" ht="33" customHeight="1">
      <c r="A150" s="39"/>
      <c r="B150" s="40"/>
      <c r="C150" s="259" t="s">
        <v>174</v>
      </c>
      <c r="D150" s="259" t="s">
        <v>170</v>
      </c>
      <c r="E150" s="260" t="s">
        <v>1534</v>
      </c>
      <c r="F150" s="261" t="s">
        <v>1535</v>
      </c>
      <c r="G150" s="262" t="s">
        <v>173</v>
      </c>
      <c r="H150" s="263">
        <v>0.12</v>
      </c>
      <c r="I150" s="264"/>
      <c r="J150" s="265">
        <f>ROUND(I150*H150,2)</f>
        <v>0</v>
      </c>
      <c r="K150" s="266"/>
      <c r="L150" s="45"/>
      <c r="M150" s="267" t="s">
        <v>1</v>
      </c>
      <c r="N150" s="268" t="s">
        <v>43</v>
      </c>
      <c r="O150" s="92"/>
      <c r="P150" s="269">
        <f>O150*H150</f>
        <v>0</v>
      </c>
      <c r="Q150" s="269">
        <v>0</v>
      </c>
      <c r="R150" s="269">
        <f>Q150*H150</f>
        <v>0</v>
      </c>
      <c r="S150" s="269">
        <v>2.2000000000000002</v>
      </c>
      <c r="T150" s="270">
        <f>S150*H150</f>
        <v>0.26400000000000001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1" t="s">
        <v>174</v>
      </c>
      <c r="AT150" s="271" t="s">
        <v>170</v>
      </c>
      <c r="AU150" s="271" t="s">
        <v>88</v>
      </c>
      <c r="AY150" s="18" t="s">
        <v>168</v>
      </c>
      <c r="BE150" s="272">
        <f>IF(N150="základní",J150,0)</f>
        <v>0</v>
      </c>
      <c r="BF150" s="272">
        <f>IF(N150="snížená",J150,0)</f>
        <v>0</v>
      </c>
      <c r="BG150" s="272">
        <f>IF(N150="zákl. přenesená",J150,0)</f>
        <v>0</v>
      </c>
      <c r="BH150" s="272">
        <f>IF(N150="sníž. přenesená",J150,0)</f>
        <v>0</v>
      </c>
      <c r="BI150" s="272">
        <f>IF(N150="nulová",J150,0)</f>
        <v>0</v>
      </c>
      <c r="BJ150" s="18" t="s">
        <v>86</v>
      </c>
      <c r="BK150" s="272">
        <f>ROUND(I150*H150,2)</f>
        <v>0</v>
      </c>
      <c r="BL150" s="18" t="s">
        <v>174</v>
      </c>
      <c r="BM150" s="271" t="s">
        <v>1800</v>
      </c>
    </row>
    <row r="151" s="13" customFormat="1">
      <c r="A151" s="13"/>
      <c r="B151" s="273"/>
      <c r="C151" s="274"/>
      <c r="D151" s="275" t="s">
        <v>176</v>
      </c>
      <c r="E151" s="276" t="s">
        <v>1</v>
      </c>
      <c r="F151" s="277" t="s">
        <v>1801</v>
      </c>
      <c r="G151" s="274"/>
      <c r="H151" s="278">
        <v>0.12</v>
      </c>
      <c r="I151" s="279"/>
      <c r="J151" s="274"/>
      <c r="K151" s="274"/>
      <c r="L151" s="280"/>
      <c r="M151" s="281"/>
      <c r="N151" s="282"/>
      <c r="O151" s="282"/>
      <c r="P151" s="282"/>
      <c r="Q151" s="282"/>
      <c r="R151" s="282"/>
      <c r="S151" s="282"/>
      <c r="T151" s="28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84" t="s">
        <v>176</v>
      </c>
      <c r="AU151" s="284" t="s">
        <v>88</v>
      </c>
      <c r="AV151" s="13" t="s">
        <v>88</v>
      </c>
      <c r="AW151" s="13" t="s">
        <v>34</v>
      </c>
      <c r="AX151" s="13" t="s">
        <v>86</v>
      </c>
      <c r="AY151" s="284" t="s">
        <v>168</v>
      </c>
    </row>
    <row r="152" s="2" customFormat="1" ht="21.75" customHeight="1">
      <c r="A152" s="39"/>
      <c r="B152" s="40"/>
      <c r="C152" s="259" t="s">
        <v>197</v>
      </c>
      <c r="D152" s="259" t="s">
        <v>170</v>
      </c>
      <c r="E152" s="260" t="s">
        <v>1802</v>
      </c>
      <c r="F152" s="261" t="s">
        <v>1803</v>
      </c>
      <c r="G152" s="262" t="s">
        <v>1074</v>
      </c>
      <c r="H152" s="263">
        <v>2</v>
      </c>
      <c r="I152" s="264"/>
      <c r="J152" s="265">
        <f>ROUND(I152*H152,2)</f>
        <v>0</v>
      </c>
      <c r="K152" s="266"/>
      <c r="L152" s="45"/>
      <c r="M152" s="267" t="s">
        <v>1</v>
      </c>
      <c r="N152" s="268" t="s">
        <v>43</v>
      </c>
      <c r="O152" s="92"/>
      <c r="P152" s="269">
        <f>O152*H152</f>
        <v>0</v>
      </c>
      <c r="Q152" s="269">
        <v>0</v>
      </c>
      <c r="R152" s="269">
        <f>Q152*H152</f>
        <v>0</v>
      </c>
      <c r="S152" s="269">
        <v>0.059999999999999998</v>
      </c>
      <c r="T152" s="270">
        <f>S152*H152</f>
        <v>0.12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1" t="s">
        <v>174</v>
      </c>
      <c r="AT152" s="271" t="s">
        <v>170</v>
      </c>
      <c r="AU152" s="271" t="s">
        <v>88</v>
      </c>
      <c r="AY152" s="18" t="s">
        <v>168</v>
      </c>
      <c r="BE152" s="272">
        <f>IF(N152="základní",J152,0)</f>
        <v>0</v>
      </c>
      <c r="BF152" s="272">
        <f>IF(N152="snížená",J152,0)</f>
        <v>0</v>
      </c>
      <c r="BG152" s="272">
        <f>IF(N152="zákl. přenesená",J152,0)</f>
        <v>0</v>
      </c>
      <c r="BH152" s="272">
        <f>IF(N152="sníž. přenesená",J152,0)</f>
        <v>0</v>
      </c>
      <c r="BI152" s="272">
        <f>IF(N152="nulová",J152,0)</f>
        <v>0</v>
      </c>
      <c r="BJ152" s="18" t="s">
        <v>86</v>
      </c>
      <c r="BK152" s="272">
        <f>ROUND(I152*H152,2)</f>
        <v>0</v>
      </c>
      <c r="BL152" s="18" t="s">
        <v>174</v>
      </c>
      <c r="BM152" s="271" t="s">
        <v>1804</v>
      </c>
    </row>
    <row r="153" s="2" customFormat="1" ht="21.75" customHeight="1">
      <c r="A153" s="39"/>
      <c r="B153" s="40"/>
      <c r="C153" s="259" t="s">
        <v>202</v>
      </c>
      <c r="D153" s="259" t="s">
        <v>170</v>
      </c>
      <c r="E153" s="260" t="s">
        <v>1805</v>
      </c>
      <c r="F153" s="261" t="s">
        <v>1806</v>
      </c>
      <c r="G153" s="262" t="s">
        <v>500</v>
      </c>
      <c r="H153" s="263">
        <v>5</v>
      </c>
      <c r="I153" s="264"/>
      <c r="J153" s="265">
        <f>ROUND(I153*H153,2)</f>
        <v>0</v>
      </c>
      <c r="K153" s="266"/>
      <c r="L153" s="45"/>
      <c r="M153" s="267" t="s">
        <v>1</v>
      </c>
      <c r="N153" s="268" t="s">
        <v>43</v>
      </c>
      <c r="O153" s="92"/>
      <c r="P153" s="269">
        <f>O153*H153</f>
        <v>0</v>
      </c>
      <c r="Q153" s="269">
        <v>0</v>
      </c>
      <c r="R153" s="269">
        <f>Q153*H153</f>
        <v>0</v>
      </c>
      <c r="S153" s="269">
        <v>0.016</v>
      </c>
      <c r="T153" s="270">
        <f>S153*H153</f>
        <v>0.080000000000000002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1" t="s">
        <v>174</v>
      </c>
      <c r="AT153" s="271" t="s">
        <v>170</v>
      </c>
      <c r="AU153" s="271" t="s">
        <v>88</v>
      </c>
      <c r="AY153" s="18" t="s">
        <v>168</v>
      </c>
      <c r="BE153" s="272">
        <f>IF(N153="základní",J153,0)</f>
        <v>0</v>
      </c>
      <c r="BF153" s="272">
        <f>IF(N153="snížená",J153,0)</f>
        <v>0</v>
      </c>
      <c r="BG153" s="272">
        <f>IF(N153="zákl. přenesená",J153,0)</f>
        <v>0</v>
      </c>
      <c r="BH153" s="272">
        <f>IF(N153="sníž. přenesená",J153,0)</f>
        <v>0</v>
      </c>
      <c r="BI153" s="272">
        <f>IF(N153="nulová",J153,0)</f>
        <v>0</v>
      </c>
      <c r="BJ153" s="18" t="s">
        <v>86</v>
      </c>
      <c r="BK153" s="272">
        <f>ROUND(I153*H153,2)</f>
        <v>0</v>
      </c>
      <c r="BL153" s="18" t="s">
        <v>174</v>
      </c>
      <c r="BM153" s="271" t="s">
        <v>1807</v>
      </c>
    </row>
    <row r="154" s="2" customFormat="1" ht="21.75" customHeight="1">
      <c r="A154" s="39"/>
      <c r="B154" s="40"/>
      <c r="C154" s="259" t="s">
        <v>207</v>
      </c>
      <c r="D154" s="259" t="s">
        <v>170</v>
      </c>
      <c r="E154" s="260" t="s">
        <v>1808</v>
      </c>
      <c r="F154" s="261" t="s">
        <v>1809</v>
      </c>
      <c r="G154" s="262" t="s">
        <v>500</v>
      </c>
      <c r="H154" s="263">
        <v>12</v>
      </c>
      <c r="I154" s="264"/>
      <c r="J154" s="265">
        <f>ROUND(I154*H154,2)</f>
        <v>0</v>
      </c>
      <c r="K154" s="266"/>
      <c r="L154" s="45"/>
      <c r="M154" s="267" t="s">
        <v>1</v>
      </c>
      <c r="N154" s="268" t="s">
        <v>43</v>
      </c>
      <c r="O154" s="92"/>
      <c r="P154" s="269">
        <f>O154*H154</f>
        <v>0</v>
      </c>
      <c r="Q154" s="269">
        <v>0.00073999999999999999</v>
      </c>
      <c r="R154" s="269">
        <f>Q154*H154</f>
        <v>0.008879999999999999</v>
      </c>
      <c r="S154" s="269">
        <v>0.0080000000000000002</v>
      </c>
      <c r="T154" s="270">
        <f>S154*H154</f>
        <v>0.096000000000000002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1" t="s">
        <v>174</v>
      </c>
      <c r="AT154" s="271" t="s">
        <v>170</v>
      </c>
      <c r="AU154" s="271" t="s">
        <v>88</v>
      </c>
      <c r="AY154" s="18" t="s">
        <v>168</v>
      </c>
      <c r="BE154" s="272">
        <f>IF(N154="základní",J154,0)</f>
        <v>0</v>
      </c>
      <c r="BF154" s="272">
        <f>IF(N154="snížená",J154,0)</f>
        <v>0</v>
      </c>
      <c r="BG154" s="272">
        <f>IF(N154="zákl. přenesená",J154,0)</f>
        <v>0</v>
      </c>
      <c r="BH154" s="272">
        <f>IF(N154="sníž. přenesená",J154,0)</f>
        <v>0</v>
      </c>
      <c r="BI154" s="272">
        <f>IF(N154="nulová",J154,0)</f>
        <v>0</v>
      </c>
      <c r="BJ154" s="18" t="s">
        <v>86</v>
      </c>
      <c r="BK154" s="272">
        <f>ROUND(I154*H154,2)</f>
        <v>0</v>
      </c>
      <c r="BL154" s="18" t="s">
        <v>174</v>
      </c>
      <c r="BM154" s="271" t="s">
        <v>1810</v>
      </c>
    </row>
    <row r="155" s="2" customFormat="1" ht="21.75" customHeight="1">
      <c r="A155" s="39"/>
      <c r="B155" s="40"/>
      <c r="C155" s="259" t="s">
        <v>213</v>
      </c>
      <c r="D155" s="259" t="s">
        <v>170</v>
      </c>
      <c r="E155" s="260" t="s">
        <v>1811</v>
      </c>
      <c r="F155" s="261" t="s">
        <v>1812</v>
      </c>
      <c r="G155" s="262" t="s">
        <v>500</v>
      </c>
      <c r="H155" s="263">
        <v>1.6000000000000001</v>
      </c>
      <c r="I155" s="264"/>
      <c r="J155" s="265">
        <f>ROUND(I155*H155,2)</f>
        <v>0</v>
      </c>
      <c r="K155" s="266"/>
      <c r="L155" s="45"/>
      <c r="M155" s="267" t="s">
        <v>1</v>
      </c>
      <c r="N155" s="268" t="s">
        <v>43</v>
      </c>
      <c r="O155" s="92"/>
      <c r="P155" s="269">
        <f>O155*H155</f>
        <v>0</v>
      </c>
      <c r="Q155" s="269">
        <v>0.00282</v>
      </c>
      <c r="R155" s="269">
        <f>Q155*H155</f>
        <v>0.0045120000000000004</v>
      </c>
      <c r="S155" s="269">
        <v>0.10100000000000001</v>
      </c>
      <c r="T155" s="270">
        <f>S155*H155</f>
        <v>0.16160000000000002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1" t="s">
        <v>174</v>
      </c>
      <c r="AT155" s="271" t="s">
        <v>170</v>
      </c>
      <c r="AU155" s="271" t="s">
        <v>88</v>
      </c>
      <c r="AY155" s="18" t="s">
        <v>168</v>
      </c>
      <c r="BE155" s="272">
        <f>IF(N155="základní",J155,0)</f>
        <v>0</v>
      </c>
      <c r="BF155" s="272">
        <f>IF(N155="snížená",J155,0)</f>
        <v>0</v>
      </c>
      <c r="BG155" s="272">
        <f>IF(N155="zákl. přenesená",J155,0)</f>
        <v>0</v>
      </c>
      <c r="BH155" s="272">
        <f>IF(N155="sníž. přenesená",J155,0)</f>
        <v>0</v>
      </c>
      <c r="BI155" s="272">
        <f>IF(N155="nulová",J155,0)</f>
        <v>0</v>
      </c>
      <c r="BJ155" s="18" t="s">
        <v>86</v>
      </c>
      <c r="BK155" s="272">
        <f>ROUND(I155*H155,2)</f>
        <v>0</v>
      </c>
      <c r="BL155" s="18" t="s">
        <v>174</v>
      </c>
      <c r="BM155" s="271" t="s">
        <v>1813</v>
      </c>
    </row>
    <row r="156" s="15" customFormat="1">
      <c r="A156" s="15"/>
      <c r="B156" s="296"/>
      <c r="C156" s="297"/>
      <c r="D156" s="275" t="s">
        <v>176</v>
      </c>
      <c r="E156" s="298" t="s">
        <v>1</v>
      </c>
      <c r="F156" s="299" t="s">
        <v>1814</v>
      </c>
      <c r="G156" s="297"/>
      <c r="H156" s="298" t="s">
        <v>1</v>
      </c>
      <c r="I156" s="300"/>
      <c r="J156" s="297"/>
      <c r="K156" s="297"/>
      <c r="L156" s="301"/>
      <c r="M156" s="302"/>
      <c r="N156" s="303"/>
      <c r="O156" s="303"/>
      <c r="P156" s="303"/>
      <c r="Q156" s="303"/>
      <c r="R156" s="303"/>
      <c r="S156" s="303"/>
      <c r="T156" s="30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5" t="s">
        <v>176</v>
      </c>
      <c r="AU156" s="305" t="s">
        <v>88</v>
      </c>
      <c r="AV156" s="15" t="s">
        <v>86</v>
      </c>
      <c r="AW156" s="15" t="s">
        <v>34</v>
      </c>
      <c r="AX156" s="15" t="s">
        <v>78</v>
      </c>
      <c r="AY156" s="305" t="s">
        <v>168</v>
      </c>
    </row>
    <row r="157" s="13" customFormat="1">
      <c r="A157" s="13"/>
      <c r="B157" s="273"/>
      <c r="C157" s="274"/>
      <c r="D157" s="275" t="s">
        <v>176</v>
      </c>
      <c r="E157" s="276" t="s">
        <v>1</v>
      </c>
      <c r="F157" s="277" t="s">
        <v>1815</v>
      </c>
      <c r="G157" s="274"/>
      <c r="H157" s="278">
        <v>1.6000000000000001</v>
      </c>
      <c r="I157" s="279"/>
      <c r="J157" s="274"/>
      <c r="K157" s="274"/>
      <c r="L157" s="280"/>
      <c r="M157" s="281"/>
      <c r="N157" s="282"/>
      <c r="O157" s="282"/>
      <c r="P157" s="282"/>
      <c r="Q157" s="282"/>
      <c r="R157" s="282"/>
      <c r="S157" s="282"/>
      <c r="T157" s="28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84" t="s">
        <v>176</v>
      </c>
      <c r="AU157" s="284" t="s">
        <v>88</v>
      </c>
      <c r="AV157" s="13" t="s">
        <v>88</v>
      </c>
      <c r="AW157" s="13" t="s">
        <v>34</v>
      </c>
      <c r="AX157" s="13" t="s">
        <v>86</v>
      </c>
      <c r="AY157" s="284" t="s">
        <v>168</v>
      </c>
    </row>
    <row r="158" s="2" customFormat="1" ht="21.75" customHeight="1">
      <c r="A158" s="39"/>
      <c r="B158" s="40"/>
      <c r="C158" s="259" t="s">
        <v>218</v>
      </c>
      <c r="D158" s="259" t="s">
        <v>170</v>
      </c>
      <c r="E158" s="260" t="s">
        <v>1541</v>
      </c>
      <c r="F158" s="261" t="s">
        <v>1542</v>
      </c>
      <c r="G158" s="262" t="s">
        <v>210</v>
      </c>
      <c r="H158" s="263">
        <v>2</v>
      </c>
      <c r="I158" s="264"/>
      <c r="J158" s="265">
        <f>ROUND(I158*H158,2)</f>
        <v>0</v>
      </c>
      <c r="K158" s="266"/>
      <c r="L158" s="45"/>
      <c r="M158" s="267" t="s">
        <v>1</v>
      </c>
      <c r="N158" s="268" t="s">
        <v>43</v>
      </c>
      <c r="O158" s="92"/>
      <c r="P158" s="269">
        <f>O158*H158</f>
        <v>0</v>
      </c>
      <c r="Q158" s="269">
        <v>0</v>
      </c>
      <c r="R158" s="269">
        <f>Q158*H158</f>
        <v>0</v>
      </c>
      <c r="S158" s="269">
        <v>0</v>
      </c>
      <c r="T158" s="27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1" t="s">
        <v>174</v>
      </c>
      <c r="AT158" s="271" t="s">
        <v>170</v>
      </c>
      <c r="AU158" s="271" t="s">
        <v>88</v>
      </c>
      <c r="AY158" s="18" t="s">
        <v>168</v>
      </c>
      <c r="BE158" s="272">
        <f>IF(N158="základní",J158,0)</f>
        <v>0</v>
      </c>
      <c r="BF158" s="272">
        <f>IF(N158="snížená",J158,0)</f>
        <v>0</v>
      </c>
      <c r="BG158" s="272">
        <f>IF(N158="zákl. přenesená",J158,0)</f>
        <v>0</v>
      </c>
      <c r="BH158" s="272">
        <f>IF(N158="sníž. přenesená",J158,0)</f>
        <v>0</v>
      </c>
      <c r="BI158" s="272">
        <f>IF(N158="nulová",J158,0)</f>
        <v>0</v>
      </c>
      <c r="BJ158" s="18" t="s">
        <v>86</v>
      </c>
      <c r="BK158" s="272">
        <f>ROUND(I158*H158,2)</f>
        <v>0</v>
      </c>
      <c r="BL158" s="18" t="s">
        <v>174</v>
      </c>
      <c r="BM158" s="271" t="s">
        <v>1816</v>
      </c>
    </row>
    <row r="159" s="13" customFormat="1">
      <c r="A159" s="13"/>
      <c r="B159" s="273"/>
      <c r="C159" s="274"/>
      <c r="D159" s="275" t="s">
        <v>176</v>
      </c>
      <c r="E159" s="276" t="s">
        <v>1</v>
      </c>
      <c r="F159" s="277" t="s">
        <v>1817</v>
      </c>
      <c r="G159" s="274"/>
      <c r="H159" s="278">
        <v>2</v>
      </c>
      <c r="I159" s="279"/>
      <c r="J159" s="274"/>
      <c r="K159" s="274"/>
      <c r="L159" s="280"/>
      <c r="M159" s="281"/>
      <c r="N159" s="282"/>
      <c r="O159" s="282"/>
      <c r="P159" s="282"/>
      <c r="Q159" s="282"/>
      <c r="R159" s="282"/>
      <c r="S159" s="282"/>
      <c r="T159" s="28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84" t="s">
        <v>176</v>
      </c>
      <c r="AU159" s="284" t="s">
        <v>88</v>
      </c>
      <c r="AV159" s="13" t="s">
        <v>88</v>
      </c>
      <c r="AW159" s="13" t="s">
        <v>34</v>
      </c>
      <c r="AX159" s="13" t="s">
        <v>86</v>
      </c>
      <c r="AY159" s="284" t="s">
        <v>168</v>
      </c>
    </row>
    <row r="160" s="2" customFormat="1" ht="16.5" customHeight="1">
      <c r="A160" s="39"/>
      <c r="B160" s="40"/>
      <c r="C160" s="259" t="s">
        <v>225</v>
      </c>
      <c r="D160" s="259" t="s">
        <v>170</v>
      </c>
      <c r="E160" s="260" t="s">
        <v>1818</v>
      </c>
      <c r="F160" s="261" t="s">
        <v>1819</v>
      </c>
      <c r="G160" s="262" t="s">
        <v>1820</v>
      </c>
      <c r="H160" s="263">
        <v>24</v>
      </c>
      <c r="I160" s="264"/>
      <c r="J160" s="265">
        <f>ROUND(I160*H160,2)</f>
        <v>0</v>
      </c>
      <c r="K160" s="266"/>
      <c r="L160" s="45"/>
      <c r="M160" s="267" t="s">
        <v>1</v>
      </c>
      <c r="N160" s="268" t="s">
        <v>43</v>
      </c>
      <c r="O160" s="92"/>
      <c r="P160" s="269">
        <f>O160*H160</f>
        <v>0</v>
      </c>
      <c r="Q160" s="269">
        <v>0</v>
      </c>
      <c r="R160" s="269">
        <f>Q160*H160</f>
        <v>0</v>
      </c>
      <c r="S160" s="269">
        <v>0</v>
      </c>
      <c r="T160" s="27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1" t="s">
        <v>174</v>
      </c>
      <c r="AT160" s="271" t="s">
        <v>170</v>
      </c>
      <c r="AU160" s="271" t="s">
        <v>88</v>
      </c>
      <c r="AY160" s="18" t="s">
        <v>168</v>
      </c>
      <c r="BE160" s="272">
        <f>IF(N160="základní",J160,0)</f>
        <v>0</v>
      </c>
      <c r="BF160" s="272">
        <f>IF(N160="snížená",J160,0)</f>
        <v>0</v>
      </c>
      <c r="BG160" s="272">
        <f>IF(N160="zákl. přenesená",J160,0)</f>
        <v>0</v>
      </c>
      <c r="BH160" s="272">
        <f>IF(N160="sníž. přenesená",J160,0)</f>
        <v>0</v>
      </c>
      <c r="BI160" s="272">
        <f>IF(N160="nulová",J160,0)</f>
        <v>0</v>
      </c>
      <c r="BJ160" s="18" t="s">
        <v>86</v>
      </c>
      <c r="BK160" s="272">
        <f>ROUND(I160*H160,2)</f>
        <v>0</v>
      </c>
      <c r="BL160" s="18" t="s">
        <v>174</v>
      </c>
      <c r="BM160" s="271" t="s">
        <v>1821</v>
      </c>
    </row>
    <row r="161" s="2" customFormat="1" ht="16.5" customHeight="1">
      <c r="A161" s="39"/>
      <c r="B161" s="40"/>
      <c r="C161" s="259" t="s">
        <v>240</v>
      </c>
      <c r="D161" s="259" t="s">
        <v>170</v>
      </c>
      <c r="E161" s="260" t="s">
        <v>1822</v>
      </c>
      <c r="F161" s="261" t="s">
        <v>1823</v>
      </c>
      <c r="G161" s="262" t="s">
        <v>1820</v>
      </c>
      <c r="H161" s="263">
        <v>10</v>
      </c>
      <c r="I161" s="264"/>
      <c r="J161" s="265">
        <f>ROUND(I161*H161,2)</f>
        <v>0</v>
      </c>
      <c r="K161" s="266"/>
      <c r="L161" s="45"/>
      <c r="M161" s="267" t="s">
        <v>1</v>
      </c>
      <c r="N161" s="268" t="s">
        <v>43</v>
      </c>
      <c r="O161" s="92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1" t="s">
        <v>174</v>
      </c>
      <c r="AT161" s="271" t="s">
        <v>170</v>
      </c>
      <c r="AU161" s="271" t="s">
        <v>88</v>
      </c>
      <c r="AY161" s="18" t="s">
        <v>168</v>
      </c>
      <c r="BE161" s="272">
        <f>IF(N161="základní",J161,0)</f>
        <v>0</v>
      </c>
      <c r="BF161" s="272">
        <f>IF(N161="snížená",J161,0)</f>
        <v>0</v>
      </c>
      <c r="BG161" s="272">
        <f>IF(N161="zákl. přenesená",J161,0)</f>
        <v>0</v>
      </c>
      <c r="BH161" s="272">
        <f>IF(N161="sníž. přenesená",J161,0)</f>
        <v>0</v>
      </c>
      <c r="BI161" s="272">
        <f>IF(N161="nulová",J161,0)</f>
        <v>0</v>
      </c>
      <c r="BJ161" s="18" t="s">
        <v>86</v>
      </c>
      <c r="BK161" s="272">
        <f>ROUND(I161*H161,2)</f>
        <v>0</v>
      </c>
      <c r="BL161" s="18" t="s">
        <v>174</v>
      </c>
      <c r="BM161" s="271" t="s">
        <v>1824</v>
      </c>
    </row>
    <row r="162" s="12" customFormat="1" ht="22.8" customHeight="1">
      <c r="A162" s="12"/>
      <c r="B162" s="243"/>
      <c r="C162" s="244"/>
      <c r="D162" s="245" t="s">
        <v>77</v>
      </c>
      <c r="E162" s="257" t="s">
        <v>797</v>
      </c>
      <c r="F162" s="257" t="s">
        <v>798</v>
      </c>
      <c r="G162" s="244"/>
      <c r="H162" s="244"/>
      <c r="I162" s="247"/>
      <c r="J162" s="258">
        <f>BK162</f>
        <v>0</v>
      </c>
      <c r="K162" s="244"/>
      <c r="L162" s="249"/>
      <c r="M162" s="250"/>
      <c r="N162" s="251"/>
      <c r="O162" s="251"/>
      <c r="P162" s="252">
        <f>SUM(P163:P168)</f>
        <v>0</v>
      </c>
      <c r="Q162" s="251"/>
      <c r="R162" s="252">
        <f>SUM(R163:R168)</f>
        <v>0</v>
      </c>
      <c r="S162" s="251"/>
      <c r="T162" s="253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54" t="s">
        <v>86</v>
      </c>
      <c r="AT162" s="255" t="s">
        <v>77</v>
      </c>
      <c r="AU162" s="255" t="s">
        <v>86</v>
      </c>
      <c r="AY162" s="254" t="s">
        <v>168</v>
      </c>
      <c r="BK162" s="256">
        <f>SUM(BK163:BK168)</f>
        <v>0</v>
      </c>
    </row>
    <row r="163" s="2" customFormat="1" ht="21.75" customHeight="1">
      <c r="A163" s="39"/>
      <c r="B163" s="40"/>
      <c r="C163" s="259" t="s">
        <v>246</v>
      </c>
      <c r="D163" s="259" t="s">
        <v>170</v>
      </c>
      <c r="E163" s="260" t="s">
        <v>1545</v>
      </c>
      <c r="F163" s="261" t="s">
        <v>1546</v>
      </c>
      <c r="G163" s="262" t="s">
        <v>221</v>
      </c>
      <c r="H163" s="263">
        <v>1.4219999999999999</v>
      </c>
      <c r="I163" s="264"/>
      <c r="J163" s="265">
        <f>ROUND(I163*H163,2)</f>
        <v>0</v>
      </c>
      <c r="K163" s="266"/>
      <c r="L163" s="45"/>
      <c r="M163" s="267" t="s">
        <v>1</v>
      </c>
      <c r="N163" s="268" t="s">
        <v>43</v>
      </c>
      <c r="O163" s="92"/>
      <c r="P163" s="269">
        <f>O163*H163</f>
        <v>0</v>
      </c>
      <c r="Q163" s="269">
        <v>0</v>
      </c>
      <c r="R163" s="269">
        <f>Q163*H163</f>
        <v>0</v>
      </c>
      <c r="S163" s="269">
        <v>0</v>
      </c>
      <c r="T163" s="27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1" t="s">
        <v>174</v>
      </c>
      <c r="AT163" s="271" t="s">
        <v>170</v>
      </c>
      <c r="AU163" s="271" t="s">
        <v>88</v>
      </c>
      <c r="AY163" s="18" t="s">
        <v>168</v>
      </c>
      <c r="BE163" s="272">
        <f>IF(N163="základní",J163,0)</f>
        <v>0</v>
      </c>
      <c r="BF163" s="272">
        <f>IF(N163="snížená",J163,0)</f>
        <v>0</v>
      </c>
      <c r="BG163" s="272">
        <f>IF(N163="zákl. přenesená",J163,0)</f>
        <v>0</v>
      </c>
      <c r="BH163" s="272">
        <f>IF(N163="sníž. přenesená",J163,0)</f>
        <v>0</v>
      </c>
      <c r="BI163" s="272">
        <f>IF(N163="nulová",J163,0)</f>
        <v>0</v>
      </c>
      <c r="BJ163" s="18" t="s">
        <v>86</v>
      </c>
      <c r="BK163" s="272">
        <f>ROUND(I163*H163,2)</f>
        <v>0</v>
      </c>
      <c r="BL163" s="18" t="s">
        <v>174</v>
      </c>
      <c r="BM163" s="271" t="s">
        <v>1825</v>
      </c>
    </row>
    <row r="164" s="2" customFormat="1" ht="16.5" customHeight="1">
      <c r="A164" s="39"/>
      <c r="B164" s="40"/>
      <c r="C164" s="259" t="s">
        <v>251</v>
      </c>
      <c r="D164" s="259" t="s">
        <v>170</v>
      </c>
      <c r="E164" s="260" t="s">
        <v>1548</v>
      </c>
      <c r="F164" s="261" t="s">
        <v>1549</v>
      </c>
      <c r="G164" s="262" t="s">
        <v>221</v>
      </c>
      <c r="H164" s="263">
        <v>34.997999999999998</v>
      </c>
      <c r="I164" s="264"/>
      <c r="J164" s="265">
        <f>ROUND(I164*H164,2)</f>
        <v>0</v>
      </c>
      <c r="K164" s="266"/>
      <c r="L164" s="45"/>
      <c r="M164" s="267" t="s">
        <v>1</v>
      </c>
      <c r="N164" s="268" t="s">
        <v>43</v>
      </c>
      <c r="O164" s="92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1" t="s">
        <v>174</v>
      </c>
      <c r="AT164" s="271" t="s">
        <v>170</v>
      </c>
      <c r="AU164" s="271" t="s">
        <v>88</v>
      </c>
      <c r="AY164" s="18" t="s">
        <v>168</v>
      </c>
      <c r="BE164" s="272">
        <f>IF(N164="základní",J164,0)</f>
        <v>0</v>
      </c>
      <c r="BF164" s="272">
        <f>IF(N164="snížená",J164,0)</f>
        <v>0</v>
      </c>
      <c r="BG164" s="272">
        <f>IF(N164="zákl. přenesená",J164,0)</f>
        <v>0</v>
      </c>
      <c r="BH164" s="272">
        <f>IF(N164="sníž. přenesená",J164,0)</f>
        <v>0</v>
      </c>
      <c r="BI164" s="272">
        <f>IF(N164="nulová",J164,0)</f>
        <v>0</v>
      </c>
      <c r="BJ164" s="18" t="s">
        <v>86</v>
      </c>
      <c r="BK164" s="272">
        <f>ROUND(I164*H164,2)</f>
        <v>0</v>
      </c>
      <c r="BL164" s="18" t="s">
        <v>174</v>
      </c>
      <c r="BM164" s="271" t="s">
        <v>1826</v>
      </c>
    </row>
    <row r="165" s="13" customFormat="1">
      <c r="A165" s="13"/>
      <c r="B165" s="273"/>
      <c r="C165" s="274"/>
      <c r="D165" s="275" t="s">
        <v>176</v>
      </c>
      <c r="E165" s="276" t="s">
        <v>1</v>
      </c>
      <c r="F165" s="277" t="s">
        <v>1827</v>
      </c>
      <c r="G165" s="274"/>
      <c r="H165" s="278">
        <v>34.997999999999998</v>
      </c>
      <c r="I165" s="279"/>
      <c r="J165" s="274"/>
      <c r="K165" s="274"/>
      <c r="L165" s="280"/>
      <c r="M165" s="281"/>
      <c r="N165" s="282"/>
      <c r="O165" s="282"/>
      <c r="P165" s="282"/>
      <c r="Q165" s="282"/>
      <c r="R165" s="282"/>
      <c r="S165" s="282"/>
      <c r="T165" s="28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84" t="s">
        <v>176</v>
      </c>
      <c r="AU165" s="284" t="s">
        <v>88</v>
      </c>
      <c r="AV165" s="13" t="s">
        <v>88</v>
      </c>
      <c r="AW165" s="13" t="s">
        <v>34</v>
      </c>
      <c r="AX165" s="13" t="s">
        <v>86</v>
      </c>
      <c r="AY165" s="284" t="s">
        <v>168</v>
      </c>
    </row>
    <row r="166" s="2" customFormat="1" ht="16.5" customHeight="1">
      <c r="A166" s="39"/>
      <c r="B166" s="40"/>
      <c r="C166" s="259" t="s">
        <v>255</v>
      </c>
      <c r="D166" s="259" t="s">
        <v>170</v>
      </c>
      <c r="E166" s="260" t="s">
        <v>1552</v>
      </c>
      <c r="F166" s="261" t="s">
        <v>1553</v>
      </c>
      <c r="G166" s="262" t="s">
        <v>221</v>
      </c>
      <c r="H166" s="263">
        <v>1.4219999999999999</v>
      </c>
      <c r="I166" s="264"/>
      <c r="J166" s="265">
        <f>ROUND(I166*H166,2)</f>
        <v>0</v>
      </c>
      <c r="K166" s="266"/>
      <c r="L166" s="45"/>
      <c r="M166" s="267" t="s">
        <v>1</v>
      </c>
      <c r="N166" s="268" t="s">
        <v>43</v>
      </c>
      <c r="O166" s="92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1" t="s">
        <v>174</v>
      </c>
      <c r="AT166" s="271" t="s">
        <v>170</v>
      </c>
      <c r="AU166" s="271" t="s">
        <v>88</v>
      </c>
      <c r="AY166" s="18" t="s">
        <v>168</v>
      </c>
      <c r="BE166" s="272">
        <f>IF(N166="základní",J166,0)</f>
        <v>0</v>
      </c>
      <c r="BF166" s="272">
        <f>IF(N166="snížená",J166,0)</f>
        <v>0</v>
      </c>
      <c r="BG166" s="272">
        <f>IF(N166="zákl. přenesená",J166,0)</f>
        <v>0</v>
      </c>
      <c r="BH166" s="272">
        <f>IF(N166="sníž. přenesená",J166,0)</f>
        <v>0</v>
      </c>
      <c r="BI166" s="272">
        <f>IF(N166="nulová",J166,0)</f>
        <v>0</v>
      </c>
      <c r="BJ166" s="18" t="s">
        <v>86</v>
      </c>
      <c r="BK166" s="272">
        <f>ROUND(I166*H166,2)</f>
        <v>0</v>
      </c>
      <c r="BL166" s="18" t="s">
        <v>174</v>
      </c>
      <c r="BM166" s="271" t="s">
        <v>1828</v>
      </c>
    </row>
    <row r="167" s="2" customFormat="1" ht="21.75" customHeight="1">
      <c r="A167" s="39"/>
      <c r="B167" s="40"/>
      <c r="C167" s="259" t="s">
        <v>9</v>
      </c>
      <c r="D167" s="259" t="s">
        <v>170</v>
      </c>
      <c r="E167" s="260" t="s">
        <v>817</v>
      </c>
      <c r="F167" s="261" t="s">
        <v>1829</v>
      </c>
      <c r="G167" s="262" t="s">
        <v>221</v>
      </c>
      <c r="H167" s="263">
        <v>1.8420000000000001</v>
      </c>
      <c r="I167" s="264"/>
      <c r="J167" s="265">
        <f>ROUND(I167*H167,2)</f>
        <v>0</v>
      </c>
      <c r="K167" s="266"/>
      <c r="L167" s="45"/>
      <c r="M167" s="267" t="s">
        <v>1</v>
      </c>
      <c r="N167" s="268" t="s">
        <v>43</v>
      </c>
      <c r="O167" s="92"/>
      <c r="P167" s="269">
        <f>O167*H167</f>
        <v>0</v>
      </c>
      <c r="Q167" s="269">
        <v>0</v>
      </c>
      <c r="R167" s="269">
        <f>Q167*H167</f>
        <v>0</v>
      </c>
      <c r="S167" s="269">
        <v>0</v>
      </c>
      <c r="T167" s="27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71" t="s">
        <v>174</v>
      </c>
      <c r="AT167" s="271" t="s">
        <v>170</v>
      </c>
      <c r="AU167" s="271" t="s">
        <v>88</v>
      </c>
      <c r="AY167" s="18" t="s">
        <v>168</v>
      </c>
      <c r="BE167" s="272">
        <f>IF(N167="základní",J167,0)</f>
        <v>0</v>
      </c>
      <c r="BF167" s="272">
        <f>IF(N167="snížená",J167,0)</f>
        <v>0</v>
      </c>
      <c r="BG167" s="272">
        <f>IF(N167="zákl. přenesená",J167,0)</f>
        <v>0</v>
      </c>
      <c r="BH167" s="272">
        <f>IF(N167="sníž. přenesená",J167,0)</f>
        <v>0</v>
      </c>
      <c r="BI167" s="272">
        <f>IF(N167="nulová",J167,0)</f>
        <v>0</v>
      </c>
      <c r="BJ167" s="18" t="s">
        <v>86</v>
      </c>
      <c r="BK167" s="272">
        <f>ROUND(I167*H167,2)</f>
        <v>0</v>
      </c>
      <c r="BL167" s="18" t="s">
        <v>174</v>
      </c>
      <c r="BM167" s="271" t="s">
        <v>1830</v>
      </c>
    </row>
    <row r="168" s="2" customFormat="1" ht="21.75" customHeight="1">
      <c r="A168" s="39"/>
      <c r="B168" s="40"/>
      <c r="C168" s="259" t="s">
        <v>267</v>
      </c>
      <c r="D168" s="259" t="s">
        <v>170</v>
      </c>
      <c r="E168" s="260" t="s">
        <v>1555</v>
      </c>
      <c r="F168" s="261" t="s">
        <v>1556</v>
      </c>
      <c r="G168" s="262" t="s">
        <v>221</v>
      </c>
      <c r="H168" s="263">
        <v>1.4219999999999999</v>
      </c>
      <c r="I168" s="264"/>
      <c r="J168" s="265">
        <f>ROUND(I168*H168,2)</f>
        <v>0</v>
      </c>
      <c r="K168" s="266"/>
      <c r="L168" s="45"/>
      <c r="M168" s="267" t="s">
        <v>1</v>
      </c>
      <c r="N168" s="268" t="s">
        <v>43</v>
      </c>
      <c r="O168" s="92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1" t="s">
        <v>174</v>
      </c>
      <c r="AT168" s="271" t="s">
        <v>170</v>
      </c>
      <c r="AU168" s="271" t="s">
        <v>88</v>
      </c>
      <c r="AY168" s="18" t="s">
        <v>168</v>
      </c>
      <c r="BE168" s="272">
        <f>IF(N168="základní",J168,0)</f>
        <v>0</v>
      </c>
      <c r="BF168" s="272">
        <f>IF(N168="snížená",J168,0)</f>
        <v>0</v>
      </c>
      <c r="BG168" s="272">
        <f>IF(N168="zákl. přenesená",J168,0)</f>
        <v>0</v>
      </c>
      <c r="BH168" s="272">
        <f>IF(N168="sníž. přenesená",J168,0)</f>
        <v>0</v>
      </c>
      <c r="BI168" s="272">
        <f>IF(N168="nulová",J168,0)</f>
        <v>0</v>
      </c>
      <c r="BJ168" s="18" t="s">
        <v>86</v>
      </c>
      <c r="BK168" s="272">
        <f>ROUND(I168*H168,2)</f>
        <v>0</v>
      </c>
      <c r="BL168" s="18" t="s">
        <v>174</v>
      </c>
      <c r="BM168" s="271" t="s">
        <v>1831</v>
      </c>
    </row>
    <row r="169" s="12" customFormat="1" ht="25.92" customHeight="1">
      <c r="A169" s="12"/>
      <c r="B169" s="243"/>
      <c r="C169" s="244"/>
      <c r="D169" s="245" t="s">
        <v>77</v>
      </c>
      <c r="E169" s="246" t="s">
        <v>826</v>
      </c>
      <c r="F169" s="246" t="s">
        <v>827</v>
      </c>
      <c r="G169" s="244"/>
      <c r="H169" s="244"/>
      <c r="I169" s="247"/>
      <c r="J169" s="248">
        <f>BK169</f>
        <v>0</v>
      </c>
      <c r="K169" s="244"/>
      <c r="L169" s="249"/>
      <c r="M169" s="250"/>
      <c r="N169" s="251"/>
      <c r="O169" s="251"/>
      <c r="P169" s="252">
        <f>P170+P178+P179+P207+P212+P228</f>
        <v>0</v>
      </c>
      <c r="Q169" s="251"/>
      <c r="R169" s="252">
        <f>R170+R178+R179+R207+R212+R228</f>
        <v>1.15096</v>
      </c>
      <c r="S169" s="251"/>
      <c r="T169" s="253">
        <f>T170+T178+T179+T207+T212+T228</f>
        <v>0.70029999999999992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54" t="s">
        <v>88</v>
      </c>
      <c r="AT169" s="255" t="s">
        <v>77</v>
      </c>
      <c r="AU169" s="255" t="s">
        <v>78</v>
      </c>
      <c r="AY169" s="254" t="s">
        <v>168</v>
      </c>
      <c r="BK169" s="256">
        <f>BK170+BK178+BK179+BK207+BK212+BK228</f>
        <v>0</v>
      </c>
    </row>
    <row r="170" s="12" customFormat="1" ht="22.8" customHeight="1">
      <c r="A170" s="12"/>
      <c r="B170" s="243"/>
      <c r="C170" s="244"/>
      <c r="D170" s="245" t="s">
        <v>77</v>
      </c>
      <c r="E170" s="257" t="s">
        <v>1832</v>
      </c>
      <c r="F170" s="257" t="s">
        <v>1833</v>
      </c>
      <c r="G170" s="244"/>
      <c r="H170" s="244"/>
      <c r="I170" s="247"/>
      <c r="J170" s="258">
        <f>BK170</f>
        <v>0</v>
      </c>
      <c r="K170" s="244"/>
      <c r="L170" s="249"/>
      <c r="M170" s="250"/>
      <c r="N170" s="251"/>
      <c r="O170" s="251"/>
      <c r="P170" s="252">
        <f>SUM(P171:P177)</f>
        <v>0</v>
      </c>
      <c r="Q170" s="251"/>
      <c r="R170" s="252">
        <f>SUM(R171:R177)</f>
        <v>0</v>
      </c>
      <c r="S170" s="251"/>
      <c r="T170" s="253">
        <f>SUM(T171:T177)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54" t="s">
        <v>88</v>
      </c>
      <c r="AT170" s="255" t="s">
        <v>77</v>
      </c>
      <c r="AU170" s="255" t="s">
        <v>86</v>
      </c>
      <c r="AY170" s="254" t="s">
        <v>168</v>
      </c>
      <c r="BK170" s="256">
        <f>SUM(BK171:BK177)</f>
        <v>0</v>
      </c>
    </row>
    <row r="171" s="2" customFormat="1" ht="21.75" customHeight="1">
      <c r="A171" s="39"/>
      <c r="B171" s="40"/>
      <c r="C171" s="259" t="s">
        <v>277</v>
      </c>
      <c r="D171" s="259" t="s">
        <v>170</v>
      </c>
      <c r="E171" s="260" t="s">
        <v>1834</v>
      </c>
      <c r="F171" s="261" t="s">
        <v>1835</v>
      </c>
      <c r="G171" s="262" t="s">
        <v>1074</v>
      </c>
      <c r="H171" s="263">
        <v>3</v>
      </c>
      <c r="I171" s="264"/>
      <c r="J171" s="265">
        <f>ROUND(I171*H171,2)</f>
        <v>0</v>
      </c>
      <c r="K171" s="266"/>
      <c r="L171" s="45"/>
      <c r="M171" s="267" t="s">
        <v>1</v>
      </c>
      <c r="N171" s="268" t="s">
        <v>43</v>
      </c>
      <c r="O171" s="92"/>
      <c r="P171" s="269">
        <f>O171*H171</f>
        <v>0</v>
      </c>
      <c r="Q171" s="269">
        <v>0</v>
      </c>
      <c r="R171" s="269">
        <f>Q171*H171</f>
        <v>0</v>
      </c>
      <c r="S171" s="269">
        <v>0</v>
      </c>
      <c r="T171" s="27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71" t="s">
        <v>267</v>
      </c>
      <c r="AT171" s="271" t="s">
        <v>170</v>
      </c>
      <c r="AU171" s="271" t="s">
        <v>88</v>
      </c>
      <c r="AY171" s="18" t="s">
        <v>168</v>
      </c>
      <c r="BE171" s="272">
        <f>IF(N171="základní",J171,0)</f>
        <v>0</v>
      </c>
      <c r="BF171" s="272">
        <f>IF(N171="snížená",J171,0)</f>
        <v>0</v>
      </c>
      <c r="BG171" s="272">
        <f>IF(N171="zákl. přenesená",J171,0)</f>
        <v>0</v>
      </c>
      <c r="BH171" s="272">
        <f>IF(N171="sníž. přenesená",J171,0)</f>
        <v>0</v>
      </c>
      <c r="BI171" s="272">
        <f>IF(N171="nulová",J171,0)</f>
        <v>0</v>
      </c>
      <c r="BJ171" s="18" t="s">
        <v>86</v>
      </c>
      <c r="BK171" s="272">
        <f>ROUND(I171*H171,2)</f>
        <v>0</v>
      </c>
      <c r="BL171" s="18" t="s">
        <v>267</v>
      </c>
      <c r="BM171" s="271" t="s">
        <v>1836</v>
      </c>
    </row>
    <row r="172" s="2" customFormat="1" ht="44.25" customHeight="1">
      <c r="A172" s="39"/>
      <c r="B172" s="40"/>
      <c r="C172" s="259" t="s">
        <v>284</v>
      </c>
      <c r="D172" s="259" t="s">
        <v>170</v>
      </c>
      <c r="E172" s="260" t="s">
        <v>1837</v>
      </c>
      <c r="F172" s="261" t="s">
        <v>1838</v>
      </c>
      <c r="G172" s="262" t="s">
        <v>1074</v>
      </c>
      <c r="H172" s="263">
        <v>3</v>
      </c>
      <c r="I172" s="264"/>
      <c r="J172" s="265">
        <f>ROUND(I172*H172,2)</f>
        <v>0</v>
      </c>
      <c r="K172" s="266"/>
      <c r="L172" s="45"/>
      <c r="M172" s="267" t="s">
        <v>1</v>
      </c>
      <c r="N172" s="268" t="s">
        <v>43</v>
      </c>
      <c r="O172" s="92"/>
      <c r="P172" s="269">
        <f>O172*H172</f>
        <v>0</v>
      </c>
      <c r="Q172" s="269">
        <v>0</v>
      </c>
      <c r="R172" s="269">
        <f>Q172*H172</f>
        <v>0</v>
      </c>
      <c r="S172" s="269">
        <v>0</v>
      </c>
      <c r="T172" s="27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71" t="s">
        <v>267</v>
      </c>
      <c r="AT172" s="271" t="s">
        <v>170</v>
      </c>
      <c r="AU172" s="271" t="s">
        <v>88</v>
      </c>
      <c r="AY172" s="18" t="s">
        <v>168</v>
      </c>
      <c r="BE172" s="272">
        <f>IF(N172="základní",J172,0)</f>
        <v>0</v>
      </c>
      <c r="BF172" s="272">
        <f>IF(N172="snížená",J172,0)</f>
        <v>0</v>
      </c>
      <c r="BG172" s="272">
        <f>IF(N172="zákl. přenesená",J172,0)</f>
        <v>0</v>
      </c>
      <c r="BH172" s="272">
        <f>IF(N172="sníž. přenesená",J172,0)</f>
        <v>0</v>
      </c>
      <c r="BI172" s="272">
        <f>IF(N172="nulová",J172,0)</f>
        <v>0</v>
      </c>
      <c r="BJ172" s="18" t="s">
        <v>86</v>
      </c>
      <c r="BK172" s="272">
        <f>ROUND(I172*H172,2)</f>
        <v>0</v>
      </c>
      <c r="BL172" s="18" t="s">
        <v>267</v>
      </c>
      <c r="BM172" s="271" t="s">
        <v>1839</v>
      </c>
    </row>
    <row r="173" s="2" customFormat="1" ht="16.5" customHeight="1">
      <c r="A173" s="39"/>
      <c r="B173" s="40"/>
      <c r="C173" s="259" t="s">
        <v>291</v>
      </c>
      <c r="D173" s="259" t="s">
        <v>170</v>
      </c>
      <c r="E173" s="260" t="s">
        <v>1840</v>
      </c>
      <c r="F173" s="261" t="s">
        <v>1841</v>
      </c>
      <c r="G173" s="262" t="s">
        <v>1074</v>
      </c>
      <c r="H173" s="263">
        <v>1</v>
      </c>
      <c r="I173" s="264"/>
      <c r="J173" s="265">
        <f>ROUND(I173*H173,2)</f>
        <v>0</v>
      </c>
      <c r="K173" s="266"/>
      <c r="L173" s="45"/>
      <c r="M173" s="267" t="s">
        <v>1</v>
      </c>
      <c r="N173" s="268" t="s">
        <v>43</v>
      </c>
      <c r="O173" s="92"/>
      <c r="P173" s="269">
        <f>O173*H173</f>
        <v>0</v>
      </c>
      <c r="Q173" s="269">
        <v>0</v>
      </c>
      <c r="R173" s="269">
        <f>Q173*H173</f>
        <v>0</v>
      </c>
      <c r="S173" s="269">
        <v>0</v>
      </c>
      <c r="T173" s="27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1" t="s">
        <v>267</v>
      </c>
      <c r="AT173" s="271" t="s">
        <v>170</v>
      </c>
      <c r="AU173" s="271" t="s">
        <v>88</v>
      </c>
      <c r="AY173" s="18" t="s">
        <v>168</v>
      </c>
      <c r="BE173" s="272">
        <f>IF(N173="základní",J173,0)</f>
        <v>0</v>
      </c>
      <c r="BF173" s="272">
        <f>IF(N173="snížená",J173,0)</f>
        <v>0</v>
      </c>
      <c r="BG173" s="272">
        <f>IF(N173="zákl. přenesená",J173,0)</f>
        <v>0</v>
      </c>
      <c r="BH173" s="272">
        <f>IF(N173="sníž. přenesená",J173,0)</f>
        <v>0</v>
      </c>
      <c r="BI173" s="272">
        <f>IF(N173="nulová",J173,0)</f>
        <v>0</v>
      </c>
      <c r="BJ173" s="18" t="s">
        <v>86</v>
      </c>
      <c r="BK173" s="272">
        <f>ROUND(I173*H173,2)</f>
        <v>0</v>
      </c>
      <c r="BL173" s="18" t="s">
        <v>267</v>
      </c>
      <c r="BM173" s="271" t="s">
        <v>1842</v>
      </c>
    </row>
    <row r="174" s="2" customFormat="1" ht="16.5" customHeight="1">
      <c r="A174" s="39"/>
      <c r="B174" s="40"/>
      <c r="C174" s="259" t="s">
        <v>296</v>
      </c>
      <c r="D174" s="259" t="s">
        <v>170</v>
      </c>
      <c r="E174" s="260" t="s">
        <v>1843</v>
      </c>
      <c r="F174" s="261" t="s">
        <v>1844</v>
      </c>
      <c r="G174" s="262" t="s">
        <v>1820</v>
      </c>
      <c r="H174" s="263">
        <v>16</v>
      </c>
      <c r="I174" s="264"/>
      <c r="J174" s="265">
        <f>ROUND(I174*H174,2)</f>
        <v>0</v>
      </c>
      <c r="K174" s="266"/>
      <c r="L174" s="45"/>
      <c r="M174" s="267" t="s">
        <v>1</v>
      </c>
      <c r="N174" s="268" t="s">
        <v>43</v>
      </c>
      <c r="O174" s="92"/>
      <c r="P174" s="269">
        <f>O174*H174</f>
        <v>0</v>
      </c>
      <c r="Q174" s="269">
        <v>0</v>
      </c>
      <c r="R174" s="269">
        <f>Q174*H174</f>
        <v>0</v>
      </c>
      <c r="S174" s="269">
        <v>0</v>
      </c>
      <c r="T174" s="27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71" t="s">
        <v>267</v>
      </c>
      <c r="AT174" s="271" t="s">
        <v>170</v>
      </c>
      <c r="AU174" s="271" t="s">
        <v>88</v>
      </c>
      <c r="AY174" s="18" t="s">
        <v>168</v>
      </c>
      <c r="BE174" s="272">
        <f>IF(N174="základní",J174,0)</f>
        <v>0</v>
      </c>
      <c r="BF174" s="272">
        <f>IF(N174="snížená",J174,0)</f>
        <v>0</v>
      </c>
      <c r="BG174" s="272">
        <f>IF(N174="zákl. přenesená",J174,0)</f>
        <v>0</v>
      </c>
      <c r="BH174" s="272">
        <f>IF(N174="sníž. přenesená",J174,0)</f>
        <v>0</v>
      </c>
      <c r="BI174" s="272">
        <f>IF(N174="nulová",J174,0)</f>
        <v>0</v>
      </c>
      <c r="BJ174" s="18" t="s">
        <v>86</v>
      </c>
      <c r="BK174" s="272">
        <f>ROUND(I174*H174,2)</f>
        <v>0</v>
      </c>
      <c r="BL174" s="18" t="s">
        <v>267</v>
      </c>
      <c r="BM174" s="271" t="s">
        <v>1845</v>
      </c>
    </row>
    <row r="175" s="2" customFormat="1" ht="44.25" customHeight="1">
      <c r="A175" s="39"/>
      <c r="B175" s="40"/>
      <c r="C175" s="259" t="s">
        <v>7</v>
      </c>
      <c r="D175" s="259" t="s">
        <v>170</v>
      </c>
      <c r="E175" s="260" t="s">
        <v>1846</v>
      </c>
      <c r="F175" s="261" t="s">
        <v>1847</v>
      </c>
      <c r="G175" s="262" t="s">
        <v>1074</v>
      </c>
      <c r="H175" s="263">
        <v>1</v>
      </c>
      <c r="I175" s="264"/>
      <c r="J175" s="265">
        <f>ROUND(I175*H175,2)</f>
        <v>0</v>
      </c>
      <c r="K175" s="266"/>
      <c r="L175" s="45"/>
      <c r="M175" s="267" t="s">
        <v>1</v>
      </c>
      <c r="N175" s="268" t="s">
        <v>43</v>
      </c>
      <c r="O175" s="92"/>
      <c r="P175" s="269">
        <f>O175*H175</f>
        <v>0</v>
      </c>
      <c r="Q175" s="269">
        <v>0</v>
      </c>
      <c r="R175" s="269">
        <f>Q175*H175</f>
        <v>0</v>
      </c>
      <c r="S175" s="269">
        <v>0</v>
      </c>
      <c r="T175" s="27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71" t="s">
        <v>267</v>
      </c>
      <c r="AT175" s="271" t="s">
        <v>170</v>
      </c>
      <c r="AU175" s="271" t="s">
        <v>88</v>
      </c>
      <c r="AY175" s="18" t="s">
        <v>168</v>
      </c>
      <c r="BE175" s="272">
        <f>IF(N175="základní",J175,0)</f>
        <v>0</v>
      </c>
      <c r="BF175" s="272">
        <f>IF(N175="snížená",J175,0)</f>
        <v>0</v>
      </c>
      <c r="BG175" s="272">
        <f>IF(N175="zákl. přenesená",J175,0)</f>
        <v>0</v>
      </c>
      <c r="BH175" s="272">
        <f>IF(N175="sníž. přenesená",J175,0)</f>
        <v>0</v>
      </c>
      <c r="BI175" s="272">
        <f>IF(N175="nulová",J175,0)</f>
        <v>0</v>
      </c>
      <c r="BJ175" s="18" t="s">
        <v>86</v>
      </c>
      <c r="BK175" s="272">
        <f>ROUND(I175*H175,2)</f>
        <v>0</v>
      </c>
      <c r="BL175" s="18" t="s">
        <v>267</v>
      </c>
      <c r="BM175" s="271" t="s">
        <v>1848</v>
      </c>
    </row>
    <row r="176" s="2" customFormat="1" ht="44.25" customHeight="1">
      <c r="A176" s="39"/>
      <c r="B176" s="40"/>
      <c r="C176" s="259" t="s">
        <v>323</v>
      </c>
      <c r="D176" s="259" t="s">
        <v>170</v>
      </c>
      <c r="E176" s="260" t="s">
        <v>1849</v>
      </c>
      <c r="F176" s="261" t="s">
        <v>1850</v>
      </c>
      <c r="G176" s="262" t="s">
        <v>1851</v>
      </c>
      <c r="H176" s="263">
        <v>2</v>
      </c>
      <c r="I176" s="264"/>
      <c r="J176" s="265">
        <f>ROUND(I176*H176,2)</f>
        <v>0</v>
      </c>
      <c r="K176" s="266"/>
      <c r="L176" s="45"/>
      <c r="M176" s="267" t="s">
        <v>1</v>
      </c>
      <c r="N176" s="268" t="s">
        <v>43</v>
      </c>
      <c r="O176" s="92"/>
      <c r="P176" s="269">
        <f>O176*H176</f>
        <v>0</v>
      </c>
      <c r="Q176" s="269">
        <v>0</v>
      </c>
      <c r="R176" s="269">
        <f>Q176*H176</f>
        <v>0</v>
      </c>
      <c r="S176" s="269">
        <v>0</v>
      </c>
      <c r="T176" s="27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71" t="s">
        <v>267</v>
      </c>
      <c r="AT176" s="271" t="s">
        <v>170</v>
      </c>
      <c r="AU176" s="271" t="s">
        <v>88</v>
      </c>
      <c r="AY176" s="18" t="s">
        <v>168</v>
      </c>
      <c r="BE176" s="272">
        <f>IF(N176="základní",J176,0)</f>
        <v>0</v>
      </c>
      <c r="BF176" s="272">
        <f>IF(N176="snížená",J176,0)</f>
        <v>0</v>
      </c>
      <c r="BG176" s="272">
        <f>IF(N176="zákl. přenesená",J176,0)</f>
        <v>0</v>
      </c>
      <c r="BH176" s="272">
        <f>IF(N176="sníž. přenesená",J176,0)</f>
        <v>0</v>
      </c>
      <c r="BI176" s="272">
        <f>IF(N176="nulová",J176,0)</f>
        <v>0</v>
      </c>
      <c r="BJ176" s="18" t="s">
        <v>86</v>
      </c>
      <c r="BK176" s="272">
        <f>ROUND(I176*H176,2)</f>
        <v>0</v>
      </c>
      <c r="BL176" s="18" t="s">
        <v>267</v>
      </c>
      <c r="BM176" s="271" t="s">
        <v>1852</v>
      </c>
    </row>
    <row r="177" s="2" customFormat="1" ht="16.5" customHeight="1">
      <c r="A177" s="39"/>
      <c r="B177" s="40"/>
      <c r="C177" s="259" t="s">
        <v>330</v>
      </c>
      <c r="D177" s="259" t="s">
        <v>170</v>
      </c>
      <c r="E177" s="260" t="s">
        <v>1853</v>
      </c>
      <c r="F177" s="261" t="s">
        <v>1854</v>
      </c>
      <c r="G177" s="262" t="s">
        <v>1074</v>
      </c>
      <c r="H177" s="263">
        <v>1</v>
      </c>
      <c r="I177" s="264"/>
      <c r="J177" s="265">
        <f>ROUND(I177*H177,2)</f>
        <v>0</v>
      </c>
      <c r="K177" s="266"/>
      <c r="L177" s="45"/>
      <c r="M177" s="267" t="s">
        <v>1</v>
      </c>
      <c r="N177" s="268" t="s">
        <v>43</v>
      </c>
      <c r="O177" s="92"/>
      <c r="P177" s="269">
        <f>O177*H177</f>
        <v>0</v>
      </c>
      <c r="Q177" s="269">
        <v>0</v>
      </c>
      <c r="R177" s="269">
        <f>Q177*H177</f>
        <v>0</v>
      </c>
      <c r="S177" s="269">
        <v>0</v>
      </c>
      <c r="T177" s="27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71" t="s">
        <v>267</v>
      </c>
      <c r="AT177" s="271" t="s">
        <v>170</v>
      </c>
      <c r="AU177" s="271" t="s">
        <v>88</v>
      </c>
      <c r="AY177" s="18" t="s">
        <v>168</v>
      </c>
      <c r="BE177" s="272">
        <f>IF(N177="základní",J177,0)</f>
        <v>0</v>
      </c>
      <c r="BF177" s="272">
        <f>IF(N177="snížená",J177,0)</f>
        <v>0</v>
      </c>
      <c r="BG177" s="272">
        <f>IF(N177="zákl. přenesená",J177,0)</f>
        <v>0</v>
      </c>
      <c r="BH177" s="272">
        <f>IF(N177="sníž. přenesená",J177,0)</f>
        <v>0</v>
      </c>
      <c r="BI177" s="272">
        <f>IF(N177="nulová",J177,0)</f>
        <v>0</v>
      </c>
      <c r="BJ177" s="18" t="s">
        <v>86</v>
      </c>
      <c r="BK177" s="272">
        <f>ROUND(I177*H177,2)</f>
        <v>0</v>
      </c>
      <c r="BL177" s="18" t="s">
        <v>267</v>
      </c>
      <c r="BM177" s="271" t="s">
        <v>1855</v>
      </c>
    </row>
    <row r="178" s="12" customFormat="1" ht="22.8" customHeight="1">
      <c r="A178" s="12"/>
      <c r="B178" s="243"/>
      <c r="C178" s="244"/>
      <c r="D178" s="245" t="s">
        <v>77</v>
      </c>
      <c r="E178" s="257" t="s">
        <v>1856</v>
      </c>
      <c r="F178" s="257" t="s">
        <v>1857</v>
      </c>
      <c r="G178" s="244"/>
      <c r="H178" s="244"/>
      <c r="I178" s="247"/>
      <c r="J178" s="258">
        <f>BK178</f>
        <v>0</v>
      </c>
      <c r="K178" s="244"/>
      <c r="L178" s="249"/>
      <c r="M178" s="250"/>
      <c r="N178" s="251"/>
      <c r="O178" s="251"/>
      <c r="P178" s="252">
        <v>0</v>
      </c>
      <c r="Q178" s="251"/>
      <c r="R178" s="252">
        <v>0</v>
      </c>
      <c r="S178" s="251"/>
      <c r="T178" s="253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54" t="s">
        <v>88</v>
      </c>
      <c r="AT178" s="255" t="s">
        <v>77</v>
      </c>
      <c r="AU178" s="255" t="s">
        <v>86</v>
      </c>
      <c r="AY178" s="254" t="s">
        <v>168</v>
      </c>
      <c r="BK178" s="256">
        <v>0</v>
      </c>
    </row>
    <row r="179" s="12" customFormat="1" ht="22.8" customHeight="1">
      <c r="A179" s="12"/>
      <c r="B179" s="243"/>
      <c r="C179" s="244"/>
      <c r="D179" s="245" t="s">
        <v>77</v>
      </c>
      <c r="E179" s="257" t="s">
        <v>1858</v>
      </c>
      <c r="F179" s="257" t="s">
        <v>1859</v>
      </c>
      <c r="G179" s="244"/>
      <c r="H179" s="244"/>
      <c r="I179" s="247"/>
      <c r="J179" s="258">
        <f>BK179</f>
        <v>0</v>
      </c>
      <c r="K179" s="244"/>
      <c r="L179" s="249"/>
      <c r="M179" s="250"/>
      <c r="N179" s="251"/>
      <c r="O179" s="251"/>
      <c r="P179" s="252">
        <f>SUM(P180:P206)</f>
        <v>0</v>
      </c>
      <c r="Q179" s="251"/>
      <c r="R179" s="252">
        <f>SUM(R180:R206)</f>
        <v>0.19874</v>
      </c>
      <c r="S179" s="251"/>
      <c r="T179" s="253">
        <f>SUM(T180:T206)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54" t="s">
        <v>88</v>
      </c>
      <c r="AT179" s="255" t="s">
        <v>77</v>
      </c>
      <c r="AU179" s="255" t="s">
        <v>86</v>
      </c>
      <c r="AY179" s="254" t="s">
        <v>168</v>
      </c>
      <c r="BK179" s="256">
        <f>SUM(BK180:BK206)</f>
        <v>0</v>
      </c>
    </row>
    <row r="180" s="2" customFormat="1" ht="21.75" customHeight="1">
      <c r="A180" s="39"/>
      <c r="B180" s="40"/>
      <c r="C180" s="259" t="s">
        <v>335</v>
      </c>
      <c r="D180" s="259" t="s">
        <v>170</v>
      </c>
      <c r="E180" s="260" t="s">
        <v>1860</v>
      </c>
      <c r="F180" s="261" t="s">
        <v>1861</v>
      </c>
      <c r="G180" s="262" t="s">
        <v>500</v>
      </c>
      <c r="H180" s="263">
        <v>84</v>
      </c>
      <c r="I180" s="264"/>
      <c r="J180" s="265">
        <f>ROUND(I180*H180,2)</f>
        <v>0</v>
      </c>
      <c r="K180" s="266"/>
      <c r="L180" s="45"/>
      <c r="M180" s="267" t="s">
        <v>1</v>
      </c>
      <c r="N180" s="268" t="s">
        <v>43</v>
      </c>
      <c r="O180" s="92"/>
      <c r="P180" s="269">
        <f>O180*H180</f>
        <v>0</v>
      </c>
      <c r="Q180" s="269">
        <v>0.00046999999999999999</v>
      </c>
      <c r="R180" s="269">
        <f>Q180*H180</f>
        <v>0.039480000000000001</v>
      </c>
      <c r="S180" s="269">
        <v>0</v>
      </c>
      <c r="T180" s="27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71" t="s">
        <v>267</v>
      </c>
      <c r="AT180" s="271" t="s">
        <v>170</v>
      </c>
      <c r="AU180" s="271" t="s">
        <v>88</v>
      </c>
      <c r="AY180" s="18" t="s">
        <v>168</v>
      </c>
      <c r="BE180" s="272">
        <f>IF(N180="základní",J180,0)</f>
        <v>0</v>
      </c>
      <c r="BF180" s="272">
        <f>IF(N180="snížená",J180,0)</f>
        <v>0</v>
      </c>
      <c r="BG180" s="272">
        <f>IF(N180="zákl. přenesená",J180,0)</f>
        <v>0</v>
      </c>
      <c r="BH180" s="272">
        <f>IF(N180="sníž. přenesená",J180,0)</f>
        <v>0</v>
      </c>
      <c r="BI180" s="272">
        <f>IF(N180="nulová",J180,0)</f>
        <v>0</v>
      </c>
      <c r="BJ180" s="18" t="s">
        <v>86</v>
      </c>
      <c r="BK180" s="272">
        <f>ROUND(I180*H180,2)</f>
        <v>0</v>
      </c>
      <c r="BL180" s="18" t="s">
        <v>267</v>
      </c>
      <c r="BM180" s="271" t="s">
        <v>1862</v>
      </c>
    </row>
    <row r="181" s="15" customFormat="1">
      <c r="A181" s="15"/>
      <c r="B181" s="296"/>
      <c r="C181" s="297"/>
      <c r="D181" s="275" t="s">
        <v>176</v>
      </c>
      <c r="E181" s="298" t="s">
        <v>1</v>
      </c>
      <c r="F181" s="299" t="s">
        <v>1863</v>
      </c>
      <c r="G181" s="297"/>
      <c r="H181" s="298" t="s">
        <v>1</v>
      </c>
      <c r="I181" s="300"/>
      <c r="J181" s="297"/>
      <c r="K181" s="297"/>
      <c r="L181" s="301"/>
      <c r="M181" s="302"/>
      <c r="N181" s="303"/>
      <c r="O181" s="303"/>
      <c r="P181" s="303"/>
      <c r="Q181" s="303"/>
      <c r="R181" s="303"/>
      <c r="S181" s="303"/>
      <c r="T181" s="30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05" t="s">
        <v>176</v>
      </c>
      <c r="AU181" s="305" t="s">
        <v>88</v>
      </c>
      <c r="AV181" s="15" t="s">
        <v>86</v>
      </c>
      <c r="AW181" s="15" t="s">
        <v>34</v>
      </c>
      <c r="AX181" s="15" t="s">
        <v>78</v>
      </c>
      <c r="AY181" s="305" t="s">
        <v>168</v>
      </c>
    </row>
    <row r="182" s="13" customFormat="1">
      <c r="A182" s="13"/>
      <c r="B182" s="273"/>
      <c r="C182" s="274"/>
      <c r="D182" s="275" t="s">
        <v>176</v>
      </c>
      <c r="E182" s="276" t="s">
        <v>1</v>
      </c>
      <c r="F182" s="277" t="s">
        <v>1864</v>
      </c>
      <c r="G182" s="274"/>
      <c r="H182" s="278">
        <v>32</v>
      </c>
      <c r="I182" s="279"/>
      <c r="J182" s="274"/>
      <c r="K182" s="274"/>
      <c r="L182" s="280"/>
      <c r="M182" s="281"/>
      <c r="N182" s="282"/>
      <c r="O182" s="282"/>
      <c r="P182" s="282"/>
      <c r="Q182" s="282"/>
      <c r="R182" s="282"/>
      <c r="S182" s="282"/>
      <c r="T182" s="28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4" t="s">
        <v>176</v>
      </c>
      <c r="AU182" s="284" t="s">
        <v>88</v>
      </c>
      <c r="AV182" s="13" t="s">
        <v>88</v>
      </c>
      <c r="AW182" s="13" t="s">
        <v>34</v>
      </c>
      <c r="AX182" s="13" t="s">
        <v>78</v>
      </c>
      <c r="AY182" s="284" t="s">
        <v>168</v>
      </c>
    </row>
    <row r="183" s="15" customFormat="1">
      <c r="A183" s="15"/>
      <c r="B183" s="296"/>
      <c r="C183" s="297"/>
      <c r="D183" s="275" t="s">
        <v>176</v>
      </c>
      <c r="E183" s="298" t="s">
        <v>1</v>
      </c>
      <c r="F183" s="299" t="s">
        <v>1865</v>
      </c>
      <c r="G183" s="297"/>
      <c r="H183" s="298" t="s">
        <v>1</v>
      </c>
      <c r="I183" s="300"/>
      <c r="J183" s="297"/>
      <c r="K183" s="297"/>
      <c r="L183" s="301"/>
      <c r="M183" s="302"/>
      <c r="N183" s="303"/>
      <c r="O183" s="303"/>
      <c r="P183" s="303"/>
      <c r="Q183" s="303"/>
      <c r="R183" s="303"/>
      <c r="S183" s="303"/>
      <c r="T183" s="30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5" t="s">
        <v>176</v>
      </c>
      <c r="AU183" s="305" t="s">
        <v>88</v>
      </c>
      <c r="AV183" s="15" t="s">
        <v>86</v>
      </c>
      <c r="AW183" s="15" t="s">
        <v>34</v>
      </c>
      <c r="AX183" s="15" t="s">
        <v>78</v>
      </c>
      <c r="AY183" s="305" t="s">
        <v>168</v>
      </c>
    </row>
    <row r="184" s="15" customFormat="1">
      <c r="A184" s="15"/>
      <c r="B184" s="296"/>
      <c r="C184" s="297"/>
      <c r="D184" s="275" t="s">
        <v>176</v>
      </c>
      <c r="E184" s="298" t="s">
        <v>1</v>
      </c>
      <c r="F184" s="299" t="s">
        <v>1866</v>
      </c>
      <c r="G184" s="297"/>
      <c r="H184" s="298" t="s">
        <v>1</v>
      </c>
      <c r="I184" s="300"/>
      <c r="J184" s="297"/>
      <c r="K184" s="297"/>
      <c r="L184" s="301"/>
      <c r="M184" s="302"/>
      <c r="N184" s="303"/>
      <c r="O184" s="303"/>
      <c r="P184" s="303"/>
      <c r="Q184" s="303"/>
      <c r="R184" s="303"/>
      <c r="S184" s="303"/>
      <c r="T184" s="30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305" t="s">
        <v>176</v>
      </c>
      <c r="AU184" s="305" t="s">
        <v>88</v>
      </c>
      <c r="AV184" s="15" t="s">
        <v>86</v>
      </c>
      <c r="AW184" s="15" t="s">
        <v>34</v>
      </c>
      <c r="AX184" s="15" t="s">
        <v>78</v>
      </c>
      <c r="AY184" s="305" t="s">
        <v>168</v>
      </c>
    </row>
    <row r="185" s="13" customFormat="1">
      <c r="A185" s="13"/>
      <c r="B185" s="273"/>
      <c r="C185" s="274"/>
      <c r="D185" s="275" t="s">
        <v>176</v>
      </c>
      <c r="E185" s="276" t="s">
        <v>1</v>
      </c>
      <c r="F185" s="277" t="s">
        <v>1867</v>
      </c>
      <c r="G185" s="274"/>
      <c r="H185" s="278">
        <v>52</v>
      </c>
      <c r="I185" s="279"/>
      <c r="J185" s="274"/>
      <c r="K185" s="274"/>
      <c r="L185" s="280"/>
      <c r="M185" s="281"/>
      <c r="N185" s="282"/>
      <c r="O185" s="282"/>
      <c r="P185" s="282"/>
      <c r="Q185" s="282"/>
      <c r="R185" s="282"/>
      <c r="S185" s="282"/>
      <c r="T185" s="28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84" t="s">
        <v>176</v>
      </c>
      <c r="AU185" s="284" t="s">
        <v>88</v>
      </c>
      <c r="AV185" s="13" t="s">
        <v>88</v>
      </c>
      <c r="AW185" s="13" t="s">
        <v>34</v>
      </c>
      <c r="AX185" s="13" t="s">
        <v>78</v>
      </c>
      <c r="AY185" s="284" t="s">
        <v>168</v>
      </c>
    </row>
    <row r="186" s="14" customFormat="1">
      <c r="A186" s="14"/>
      <c r="B186" s="285"/>
      <c r="C186" s="286"/>
      <c r="D186" s="275" t="s">
        <v>176</v>
      </c>
      <c r="E186" s="287" t="s">
        <v>1</v>
      </c>
      <c r="F186" s="288" t="s">
        <v>178</v>
      </c>
      <c r="G186" s="286"/>
      <c r="H186" s="289">
        <v>84</v>
      </c>
      <c r="I186" s="290"/>
      <c r="J186" s="286"/>
      <c r="K186" s="286"/>
      <c r="L186" s="291"/>
      <c r="M186" s="292"/>
      <c r="N186" s="293"/>
      <c r="O186" s="293"/>
      <c r="P186" s="293"/>
      <c r="Q186" s="293"/>
      <c r="R186" s="293"/>
      <c r="S186" s="293"/>
      <c r="T186" s="29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95" t="s">
        <v>176</v>
      </c>
      <c r="AU186" s="295" t="s">
        <v>88</v>
      </c>
      <c r="AV186" s="14" t="s">
        <v>174</v>
      </c>
      <c r="AW186" s="14" t="s">
        <v>34</v>
      </c>
      <c r="AX186" s="14" t="s">
        <v>86</v>
      </c>
      <c r="AY186" s="295" t="s">
        <v>168</v>
      </c>
    </row>
    <row r="187" s="2" customFormat="1" ht="21.75" customHeight="1">
      <c r="A187" s="39"/>
      <c r="B187" s="40"/>
      <c r="C187" s="259" t="s">
        <v>340</v>
      </c>
      <c r="D187" s="259" t="s">
        <v>170</v>
      </c>
      <c r="E187" s="260" t="s">
        <v>1868</v>
      </c>
      <c r="F187" s="261" t="s">
        <v>1869</v>
      </c>
      <c r="G187" s="262" t="s">
        <v>500</v>
      </c>
      <c r="H187" s="263">
        <v>104</v>
      </c>
      <c r="I187" s="264"/>
      <c r="J187" s="265">
        <f>ROUND(I187*H187,2)</f>
        <v>0</v>
      </c>
      <c r="K187" s="266"/>
      <c r="L187" s="45"/>
      <c r="M187" s="267" t="s">
        <v>1</v>
      </c>
      <c r="N187" s="268" t="s">
        <v>43</v>
      </c>
      <c r="O187" s="92"/>
      <c r="P187" s="269">
        <f>O187*H187</f>
        <v>0</v>
      </c>
      <c r="Q187" s="269">
        <v>0.00072000000000000005</v>
      </c>
      <c r="R187" s="269">
        <f>Q187*H187</f>
        <v>0.074880000000000002</v>
      </c>
      <c r="S187" s="269">
        <v>0</v>
      </c>
      <c r="T187" s="27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71" t="s">
        <v>267</v>
      </c>
      <c r="AT187" s="271" t="s">
        <v>170</v>
      </c>
      <c r="AU187" s="271" t="s">
        <v>88</v>
      </c>
      <c r="AY187" s="18" t="s">
        <v>168</v>
      </c>
      <c r="BE187" s="272">
        <f>IF(N187="základní",J187,0)</f>
        <v>0</v>
      </c>
      <c r="BF187" s="272">
        <f>IF(N187="snížená",J187,0)</f>
        <v>0</v>
      </c>
      <c r="BG187" s="272">
        <f>IF(N187="zákl. přenesená",J187,0)</f>
        <v>0</v>
      </c>
      <c r="BH187" s="272">
        <f>IF(N187="sníž. přenesená",J187,0)</f>
        <v>0</v>
      </c>
      <c r="BI187" s="272">
        <f>IF(N187="nulová",J187,0)</f>
        <v>0</v>
      </c>
      <c r="BJ187" s="18" t="s">
        <v>86</v>
      </c>
      <c r="BK187" s="272">
        <f>ROUND(I187*H187,2)</f>
        <v>0</v>
      </c>
      <c r="BL187" s="18" t="s">
        <v>267</v>
      </c>
      <c r="BM187" s="271" t="s">
        <v>1870</v>
      </c>
    </row>
    <row r="188" s="15" customFormat="1">
      <c r="A188" s="15"/>
      <c r="B188" s="296"/>
      <c r="C188" s="297"/>
      <c r="D188" s="275" t="s">
        <v>176</v>
      </c>
      <c r="E188" s="298" t="s">
        <v>1</v>
      </c>
      <c r="F188" s="299" t="s">
        <v>1871</v>
      </c>
      <c r="G188" s="297"/>
      <c r="H188" s="298" t="s">
        <v>1</v>
      </c>
      <c r="I188" s="300"/>
      <c r="J188" s="297"/>
      <c r="K188" s="297"/>
      <c r="L188" s="301"/>
      <c r="M188" s="302"/>
      <c r="N188" s="303"/>
      <c r="O188" s="303"/>
      <c r="P188" s="303"/>
      <c r="Q188" s="303"/>
      <c r="R188" s="303"/>
      <c r="S188" s="303"/>
      <c r="T188" s="30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5" t="s">
        <v>176</v>
      </c>
      <c r="AU188" s="305" t="s">
        <v>88</v>
      </c>
      <c r="AV188" s="15" t="s">
        <v>86</v>
      </c>
      <c r="AW188" s="15" t="s">
        <v>34</v>
      </c>
      <c r="AX188" s="15" t="s">
        <v>78</v>
      </c>
      <c r="AY188" s="305" t="s">
        <v>168</v>
      </c>
    </row>
    <row r="189" s="13" customFormat="1">
      <c r="A189" s="13"/>
      <c r="B189" s="273"/>
      <c r="C189" s="274"/>
      <c r="D189" s="275" t="s">
        <v>176</v>
      </c>
      <c r="E189" s="276" t="s">
        <v>1</v>
      </c>
      <c r="F189" s="277" t="s">
        <v>1872</v>
      </c>
      <c r="G189" s="274"/>
      <c r="H189" s="278">
        <v>26</v>
      </c>
      <c r="I189" s="279"/>
      <c r="J189" s="274"/>
      <c r="K189" s="274"/>
      <c r="L189" s="280"/>
      <c r="M189" s="281"/>
      <c r="N189" s="282"/>
      <c r="O189" s="282"/>
      <c r="P189" s="282"/>
      <c r="Q189" s="282"/>
      <c r="R189" s="282"/>
      <c r="S189" s="282"/>
      <c r="T189" s="28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84" t="s">
        <v>176</v>
      </c>
      <c r="AU189" s="284" t="s">
        <v>88</v>
      </c>
      <c r="AV189" s="13" t="s">
        <v>88</v>
      </c>
      <c r="AW189" s="13" t="s">
        <v>34</v>
      </c>
      <c r="AX189" s="13" t="s">
        <v>78</v>
      </c>
      <c r="AY189" s="284" t="s">
        <v>168</v>
      </c>
    </row>
    <row r="190" s="15" customFormat="1">
      <c r="A190" s="15"/>
      <c r="B190" s="296"/>
      <c r="C190" s="297"/>
      <c r="D190" s="275" t="s">
        <v>176</v>
      </c>
      <c r="E190" s="298" t="s">
        <v>1</v>
      </c>
      <c r="F190" s="299" t="s">
        <v>1873</v>
      </c>
      <c r="G190" s="297"/>
      <c r="H190" s="298" t="s">
        <v>1</v>
      </c>
      <c r="I190" s="300"/>
      <c r="J190" s="297"/>
      <c r="K190" s="297"/>
      <c r="L190" s="301"/>
      <c r="M190" s="302"/>
      <c r="N190" s="303"/>
      <c r="O190" s="303"/>
      <c r="P190" s="303"/>
      <c r="Q190" s="303"/>
      <c r="R190" s="303"/>
      <c r="S190" s="303"/>
      <c r="T190" s="30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5" t="s">
        <v>176</v>
      </c>
      <c r="AU190" s="305" t="s">
        <v>88</v>
      </c>
      <c r="AV190" s="15" t="s">
        <v>86</v>
      </c>
      <c r="AW190" s="15" t="s">
        <v>34</v>
      </c>
      <c r="AX190" s="15" t="s">
        <v>78</v>
      </c>
      <c r="AY190" s="305" t="s">
        <v>168</v>
      </c>
    </row>
    <row r="191" s="15" customFormat="1">
      <c r="A191" s="15"/>
      <c r="B191" s="296"/>
      <c r="C191" s="297"/>
      <c r="D191" s="275" t="s">
        <v>176</v>
      </c>
      <c r="E191" s="298" t="s">
        <v>1</v>
      </c>
      <c r="F191" s="299" t="s">
        <v>1874</v>
      </c>
      <c r="G191" s="297"/>
      <c r="H191" s="298" t="s">
        <v>1</v>
      </c>
      <c r="I191" s="300"/>
      <c r="J191" s="297"/>
      <c r="K191" s="297"/>
      <c r="L191" s="301"/>
      <c r="M191" s="302"/>
      <c r="N191" s="303"/>
      <c r="O191" s="303"/>
      <c r="P191" s="303"/>
      <c r="Q191" s="303"/>
      <c r="R191" s="303"/>
      <c r="S191" s="303"/>
      <c r="T191" s="30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305" t="s">
        <v>176</v>
      </c>
      <c r="AU191" s="305" t="s">
        <v>88</v>
      </c>
      <c r="AV191" s="15" t="s">
        <v>86</v>
      </c>
      <c r="AW191" s="15" t="s">
        <v>34</v>
      </c>
      <c r="AX191" s="15" t="s">
        <v>78</v>
      </c>
      <c r="AY191" s="305" t="s">
        <v>168</v>
      </c>
    </row>
    <row r="192" s="13" customFormat="1">
      <c r="A192" s="13"/>
      <c r="B192" s="273"/>
      <c r="C192" s="274"/>
      <c r="D192" s="275" t="s">
        <v>176</v>
      </c>
      <c r="E192" s="276" t="s">
        <v>1</v>
      </c>
      <c r="F192" s="277" t="s">
        <v>1875</v>
      </c>
      <c r="G192" s="274"/>
      <c r="H192" s="278">
        <v>78</v>
      </c>
      <c r="I192" s="279"/>
      <c r="J192" s="274"/>
      <c r="K192" s="274"/>
      <c r="L192" s="280"/>
      <c r="M192" s="281"/>
      <c r="N192" s="282"/>
      <c r="O192" s="282"/>
      <c r="P192" s="282"/>
      <c r="Q192" s="282"/>
      <c r="R192" s="282"/>
      <c r="S192" s="282"/>
      <c r="T192" s="28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4" t="s">
        <v>176</v>
      </c>
      <c r="AU192" s="284" t="s">
        <v>88</v>
      </c>
      <c r="AV192" s="13" t="s">
        <v>88</v>
      </c>
      <c r="AW192" s="13" t="s">
        <v>34</v>
      </c>
      <c r="AX192" s="13" t="s">
        <v>78</v>
      </c>
      <c r="AY192" s="284" t="s">
        <v>168</v>
      </c>
    </row>
    <row r="193" s="14" customFormat="1">
      <c r="A193" s="14"/>
      <c r="B193" s="285"/>
      <c r="C193" s="286"/>
      <c r="D193" s="275" t="s">
        <v>176</v>
      </c>
      <c r="E193" s="287" t="s">
        <v>1</v>
      </c>
      <c r="F193" s="288" t="s">
        <v>178</v>
      </c>
      <c r="G193" s="286"/>
      <c r="H193" s="289">
        <v>104</v>
      </c>
      <c r="I193" s="290"/>
      <c r="J193" s="286"/>
      <c r="K193" s="286"/>
      <c r="L193" s="291"/>
      <c r="M193" s="292"/>
      <c r="N193" s="293"/>
      <c r="O193" s="293"/>
      <c r="P193" s="293"/>
      <c r="Q193" s="293"/>
      <c r="R193" s="293"/>
      <c r="S193" s="293"/>
      <c r="T193" s="29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95" t="s">
        <v>176</v>
      </c>
      <c r="AU193" s="295" t="s">
        <v>88</v>
      </c>
      <c r="AV193" s="14" t="s">
        <v>174</v>
      </c>
      <c r="AW193" s="14" t="s">
        <v>34</v>
      </c>
      <c r="AX193" s="14" t="s">
        <v>86</v>
      </c>
      <c r="AY193" s="295" t="s">
        <v>168</v>
      </c>
    </row>
    <row r="194" s="2" customFormat="1" ht="21.75" customHeight="1">
      <c r="A194" s="39"/>
      <c r="B194" s="40"/>
      <c r="C194" s="259" t="s">
        <v>345</v>
      </c>
      <c r="D194" s="259" t="s">
        <v>170</v>
      </c>
      <c r="E194" s="260" t="s">
        <v>1876</v>
      </c>
      <c r="F194" s="261" t="s">
        <v>1877</v>
      </c>
      <c r="G194" s="262" t="s">
        <v>500</v>
      </c>
      <c r="H194" s="263">
        <v>56</v>
      </c>
      <c r="I194" s="264"/>
      <c r="J194" s="265">
        <f>ROUND(I194*H194,2)</f>
        <v>0</v>
      </c>
      <c r="K194" s="266"/>
      <c r="L194" s="45"/>
      <c r="M194" s="267" t="s">
        <v>1</v>
      </c>
      <c r="N194" s="268" t="s">
        <v>43</v>
      </c>
      <c r="O194" s="92"/>
      <c r="P194" s="269">
        <f>O194*H194</f>
        <v>0</v>
      </c>
      <c r="Q194" s="269">
        <v>0.00071000000000000002</v>
      </c>
      <c r="R194" s="269">
        <f>Q194*H194</f>
        <v>0.039760000000000004</v>
      </c>
      <c r="S194" s="269">
        <v>0</v>
      </c>
      <c r="T194" s="27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71" t="s">
        <v>267</v>
      </c>
      <c r="AT194" s="271" t="s">
        <v>170</v>
      </c>
      <c r="AU194" s="271" t="s">
        <v>88</v>
      </c>
      <c r="AY194" s="18" t="s">
        <v>168</v>
      </c>
      <c r="BE194" s="272">
        <f>IF(N194="základní",J194,0)</f>
        <v>0</v>
      </c>
      <c r="BF194" s="272">
        <f>IF(N194="snížená",J194,0)</f>
        <v>0</v>
      </c>
      <c r="BG194" s="272">
        <f>IF(N194="zákl. přenesená",J194,0)</f>
        <v>0</v>
      </c>
      <c r="BH194" s="272">
        <f>IF(N194="sníž. přenesená",J194,0)</f>
        <v>0</v>
      </c>
      <c r="BI194" s="272">
        <f>IF(N194="nulová",J194,0)</f>
        <v>0</v>
      </c>
      <c r="BJ194" s="18" t="s">
        <v>86</v>
      </c>
      <c r="BK194" s="272">
        <f>ROUND(I194*H194,2)</f>
        <v>0</v>
      </c>
      <c r="BL194" s="18" t="s">
        <v>267</v>
      </c>
      <c r="BM194" s="271" t="s">
        <v>1878</v>
      </c>
    </row>
    <row r="195" s="15" customFormat="1">
      <c r="A195" s="15"/>
      <c r="B195" s="296"/>
      <c r="C195" s="297"/>
      <c r="D195" s="275" t="s">
        <v>176</v>
      </c>
      <c r="E195" s="298" t="s">
        <v>1</v>
      </c>
      <c r="F195" s="299" t="s">
        <v>1871</v>
      </c>
      <c r="G195" s="297"/>
      <c r="H195" s="298" t="s">
        <v>1</v>
      </c>
      <c r="I195" s="300"/>
      <c r="J195" s="297"/>
      <c r="K195" s="297"/>
      <c r="L195" s="301"/>
      <c r="M195" s="302"/>
      <c r="N195" s="303"/>
      <c r="O195" s="303"/>
      <c r="P195" s="303"/>
      <c r="Q195" s="303"/>
      <c r="R195" s="303"/>
      <c r="S195" s="303"/>
      <c r="T195" s="30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05" t="s">
        <v>176</v>
      </c>
      <c r="AU195" s="305" t="s">
        <v>88</v>
      </c>
      <c r="AV195" s="15" t="s">
        <v>86</v>
      </c>
      <c r="AW195" s="15" t="s">
        <v>34</v>
      </c>
      <c r="AX195" s="15" t="s">
        <v>78</v>
      </c>
      <c r="AY195" s="305" t="s">
        <v>168</v>
      </c>
    </row>
    <row r="196" s="13" customFormat="1">
      <c r="A196" s="13"/>
      <c r="B196" s="273"/>
      <c r="C196" s="274"/>
      <c r="D196" s="275" t="s">
        <v>176</v>
      </c>
      <c r="E196" s="276" t="s">
        <v>1</v>
      </c>
      <c r="F196" s="277" t="s">
        <v>1879</v>
      </c>
      <c r="G196" s="274"/>
      <c r="H196" s="278">
        <v>40</v>
      </c>
      <c r="I196" s="279"/>
      <c r="J196" s="274"/>
      <c r="K196" s="274"/>
      <c r="L196" s="280"/>
      <c r="M196" s="281"/>
      <c r="N196" s="282"/>
      <c r="O196" s="282"/>
      <c r="P196" s="282"/>
      <c r="Q196" s="282"/>
      <c r="R196" s="282"/>
      <c r="S196" s="282"/>
      <c r="T196" s="28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84" t="s">
        <v>176</v>
      </c>
      <c r="AU196" s="284" t="s">
        <v>88</v>
      </c>
      <c r="AV196" s="13" t="s">
        <v>88</v>
      </c>
      <c r="AW196" s="13" t="s">
        <v>34</v>
      </c>
      <c r="AX196" s="13" t="s">
        <v>78</v>
      </c>
      <c r="AY196" s="284" t="s">
        <v>168</v>
      </c>
    </row>
    <row r="197" s="15" customFormat="1">
      <c r="A197" s="15"/>
      <c r="B197" s="296"/>
      <c r="C197" s="297"/>
      <c r="D197" s="275" t="s">
        <v>176</v>
      </c>
      <c r="E197" s="298" t="s">
        <v>1</v>
      </c>
      <c r="F197" s="299" t="s">
        <v>1873</v>
      </c>
      <c r="G197" s="297"/>
      <c r="H197" s="298" t="s">
        <v>1</v>
      </c>
      <c r="I197" s="300"/>
      <c r="J197" s="297"/>
      <c r="K197" s="297"/>
      <c r="L197" s="301"/>
      <c r="M197" s="302"/>
      <c r="N197" s="303"/>
      <c r="O197" s="303"/>
      <c r="P197" s="303"/>
      <c r="Q197" s="303"/>
      <c r="R197" s="303"/>
      <c r="S197" s="303"/>
      <c r="T197" s="30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5" t="s">
        <v>176</v>
      </c>
      <c r="AU197" s="305" t="s">
        <v>88</v>
      </c>
      <c r="AV197" s="15" t="s">
        <v>86</v>
      </c>
      <c r="AW197" s="15" t="s">
        <v>34</v>
      </c>
      <c r="AX197" s="15" t="s">
        <v>78</v>
      </c>
      <c r="AY197" s="305" t="s">
        <v>168</v>
      </c>
    </row>
    <row r="198" s="15" customFormat="1">
      <c r="A198" s="15"/>
      <c r="B198" s="296"/>
      <c r="C198" s="297"/>
      <c r="D198" s="275" t="s">
        <v>176</v>
      </c>
      <c r="E198" s="298" t="s">
        <v>1</v>
      </c>
      <c r="F198" s="299" t="s">
        <v>1880</v>
      </c>
      <c r="G198" s="297"/>
      <c r="H198" s="298" t="s">
        <v>1</v>
      </c>
      <c r="I198" s="300"/>
      <c r="J198" s="297"/>
      <c r="K198" s="297"/>
      <c r="L198" s="301"/>
      <c r="M198" s="302"/>
      <c r="N198" s="303"/>
      <c r="O198" s="303"/>
      <c r="P198" s="303"/>
      <c r="Q198" s="303"/>
      <c r="R198" s="303"/>
      <c r="S198" s="303"/>
      <c r="T198" s="30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305" t="s">
        <v>176</v>
      </c>
      <c r="AU198" s="305" t="s">
        <v>88</v>
      </c>
      <c r="AV198" s="15" t="s">
        <v>86</v>
      </c>
      <c r="AW198" s="15" t="s">
        <v>34</v>
      </c>
      <c r="AX198" s="15" t="s">
        <v>78</v>
      </c>
      <c r="AY198" s="305" t="s">
        <v>168</v>
      </c>
    </row>
    <row r="199" s="13" customFormat="1">
      <c r="A199" s="13"/>
      <c r="B199" s="273"/>
      <c r="C199" s="274"/>
      <c r="D199" s="275" t="s">
        <v>176</v>
      </c>
      <c r="E199" s="276" t="s">
        <v>1</v>
      </c>
      <c r="F199" s="277" t="s">
        <v>1881</v>
      </c>
      <c r="G199" s="274"/>
      <c r="H199" s="278">
        <v>16</v>
      </c>
      <c r="I199" s="279"/>
      <c r="J199" s="274"/>
      <c r="K199" s="274"/>
      <c r="L199" s="280"/>
      <c r="M199" s="281"/>
      <c r="N199" s="282"/>
      <c r="O199" s="282"/>
      <c r="P199" s="282"/>
      <c r="Q199" s="282"/>
      <c r="R199" s="282"/>
      <c r="S199" s="282"/>
      <c r="T199" s="28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84" t="s">
        <v>176</v>
      </c>
      <c r="AU199" s="284" t="s">
        <v>88</v>
      </c>
      <c r="AV199" s="13" t="s">
        <v>88</v>
      </c>
      <c r="AW199" s="13" t="s">
        <v>34</v>
      </c>
      <c r="AX199" s="13" t="s">
        <v>78</v>
      </c>
      <c r="AY199" s="284" t="s">
        <v>168</v>
      </c>
    </row>
    <row r="200" s="14" customFormat="1">
      <c r="A200" s="14"/>
      <c r="B200" s="285"/>
      <c r="C200" s="286"/>
      <c r="D200" s="275" t="s">
        <v>176</v>
      </c>
      <c r="E200" s="287" t="s">
        <v>1</v>
      </c>
      <c r="F200" s="288" t="s">
        <v>178</v>
      </c>
      <c r="G200" s="286"/>
      <c r="H200" s="289">
        <v>56</v>
      </c>
      <c r="I200" s="290"/>
      <c r="J200" s="286"/>
      <c r="K200" s="286"/>
      <c r="L200" s="291"/>
      <c r="M200" s="292"/>
      <c r="N200" s="293"/>
      <c r="O200" s="293"/>
      <c r="P200" s="293"/>
      <c r="Q200" s="293"/>
      <c r="R200" s="293"/>
      <c r="S200" s="293"/>
      <c r="T200" s="29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95" t="s">
        <v>176</v>
      </c>
      <c r="AU200" s="295" t="s">
        <v>88</v>
      </c>
      <c r="AV200" s="14" t="s">
        <v>174</v>
      </c>
      <c r="AW200" s="14" t="s">
        <v>34</v>
      </c>
      <c r="AX200" s="14" t="s">
        <v>86</v>
      </c>
      <c r="AY200" s="295" t="s">
        <v>168</v>
      </c>
    </row>
    <row r="201" s="2" customFormat="1" ht="21.75" customHeight="1">
      <c r="A201" s="39"/>
      <c r="B201" s="40"/>
      <c r="C201" s="259" t="s">
        <v>350</v>
      </c>
      <c r="D201" s="259" t="s">
        <v>170</v>
      </c>
      <c r="E201" s="260" t="s">
        <v>1882</v>
      </c>
      <c r="F201" s="261" t="s">
        <v>1883</v>
      </c>
      <c r="G201" s="262" t="s">
        <v>500</v>
      </c>
      <c r="H201" s="263">
        <v>6</v>
      </c>
      <c r="I201" s="264"/>
      <c r="J201" s="265">
        <f>ROUND(I201*H201,2)</f>
        <v>0</v>
      </c>
      <c r="K201" s="266"/>
      <c r="L201" s="45"/>
      <c r="M201" s="267" t="s">
        <v>1</v>
      </c>
      <c r="N201" s="268" t="s">
        <v>43</v>
      </c>
      <c r="O201" s="92"/>
      <c r="P201" s="269">
        <f>O201*H201</f>
        <v>0</v>
      </c>
      <c r="Q201" s="269">
        <v>0.0012800000000000001</v>
      </c>
      <c r="R201" s="269">
        <f>Q201*H201</f>
        <v>0.0076800000000000011</v>
      </c>
      <c r="S201" s="269">
        <v>0</v>
      </c>
      <c r="T201" s="27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71" t="s">
        <v>267</v>
      </c>
      <c r="AT201" s="271" t="s">
        <v>170</v>
      </c>
      <c r="AU201" s="271" t="s">
        <v>88</v>
      </c>
      <c r="AY201" s="18" t="s">
        <v>168</v>
      </c>
      <c r="BE201" s="272">
        <f>IF(N201="základní",J201,0)</f>
        <v>0</v>
      </c>
      <c r="BF201" s="272">
        <f>IF(N201="snížená",J201,0)</f>
        <v>0</v>
      </c>
      <c r="BG201" s="272">
        <f>IF(N201="zákl. přenesená",J201,0)</f>
        <v>0</v>
      </c>
      <c r="BH201" s="272">
        <f>IF(N201="sníž. přenesená",J201,0)</f>
        <v>0</v>
      </c>
      <c r="BI201" s="272">
        <f>IF(N201="nulová",J201,0)</f>
        <v>0</v>
      </c>
      <c r="BJ201" s="18" t="s">
        <v>86</v>
      </c>
      <c r="BK201" s="272">
        <f>ROUND(I201*H201,2)</f>
        <v>0</v>
      </c>
      <c r="BL201" s="18" t="s">
        <v>267</v>
      </c>
      <c r="BM201" s="271" t="s">
        <v>1884</v>
      </c>
    </row>
    <row r="202" s="2" customFormat="1" ht="21.75" customHeight="1">
      <c r="A202" s="39"/>
      <c r="B202" s="40"/>
      <c r="C202" s="259" t="s">
        <v>355</v>
      </c>
      <c r="D202" s="259" t="s">
        <v>170</v>
      </c>
      <c r="E202" s="260" t="s">
        <v>1885</v>
      </c>
      <c r="F202" s="261" t="s">
        <v>1886</v>
      </c>
      <c r="G202" s="262" t="s">
        <v>500</v>
      </c>
      <c r="H202" s="263">
        <v>14</v>
      </c>
      <c r="I202" s="264"/>
      <c r="J202" s="265">
        <f>ROUND(I202*H202,2)</f>
        <v>0</v>
      </c>
      <c r="K202" s="266"/>
      <c r="L202" s="45"/>
      <c r="M202" s="267" t="s">
        <v>1</v>
      </c>
      <c r="N202" s="268" t="s">
        <v>43</v>
      </c>
      <c r="O202" s="92"/>
      <c r="P202" s="269">
        <f>O202*H202</f>
        <v>0</v>
      </c>
      <c r="Q202" s="269">
        <v>0.0016100000000000001</v>
      </c>
      <c r="R202" s="269">
        <f>Q202*H202</f>
        <v>0.022540000000000001</v>
      </c>
      <c r="S202" s="269">
        <v>0</v>
      </c>
      <c r="T202" s="27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71" t="s">
        <v>267</v>
      </c>
      <c r="AT202" s="271" t="s">
        <v>170</v>
      </c>
      <c r="AU202" s="271" t="s">
        <v>88</v>
      </c>
      <c r="AY202" s="18" t="s">
        <v>168</v>
      </c>
      <c r="BE202" s="272">
        <f>IF(N202="základní",J202,0)</f>
        <v>0</v>
      </c>
      <c r="BF202" s="272">
        <f>IF(N202="snížená",J202,0)</f>
        <v>0</v>
      </c>
      <c r="BG202" s="272">
        <f>IF(N202="zákl. přenesená",J202,0)</f>
        <v>0</v>
      </c>
      <c r="BH202" s="272">
        <f>IF(N202="sníž. přenesená",J202,0)</f>
        <v>0</v>
      </c>
      <c r="BI202" s="272">
        <f>IF(N202="nulová",J202,0)</f>
        <v>0</v>
      </c>
      <c r="BJ202" s="18" t="s">
        <v>86</v>
      </c>
      <c r="BK202" s="272">
        <f>ROUND(I202*H202,2)</f>
        <v>0</v>
      </c>
      <c r="BL202" s="18" t="s">
        <v>267</v>
      </c>
      <c r="BM202" s="271" t="s">
        <v>1887</v>
      </c>
    </row>
    <row r="203" s="2" customFormat="1" ht="16.5" customHeight="1">
      <c r="A203" s="39"/>
      <c r="B203" s="40"/>
      <c r="C203" s="259" t="s">
        <v>360</v>
      </c>
      <c r="D203" s="259" t="s">
        <v>170</v>
      </c>
      <c r="E203" s="260" t="s">
        <v>1888</v>
      </c>
      <c r="F203" s="261" t="s">
        <v>1889</v>
      </c>
      <c r="G203" s="262" t="s">
        <v>500</v>
      </c>
      <c r="H203" s="263">
        <v>264</v>
      </c>
      <c r="I203" s="264"/>
      <c r="J203" s="265">
        <f>ROUND(I203*H203,2)</f>
        <v>0</v>
      </c>
      <c r="K203" s="266"/>
      <c r="L203" s="45"/>
      <c r="M203" s="267" t="s">
        <v>1</v>
      </c>
      <c r="N203" s="268" t="s">
        <v>43</v>
      </c>
      <c r="O203" s="92"/>
      <c r="P203" s="269">
        <f>O203*H203</f>
        <v>0</v>
      </c>
      <c r="Q203" s="269">
        <v>0</v>
      </c>
      <c r="R203" s="269">
        <f>Q203*H203</f>
        <v>0</v>
      </c>
      <c r="S203" s="269">
        <v>0</v>
      </c>
      <c r="T203" s="27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71" t="s">
        <v>267</v>
      </c>
      <c r="AT203" s="271" t="s">
        <v>170</v>
      </c>
      <c r="AU203" s="271" t="s">
        <v>88</v>
      </c>
      <c r="AY203" s="18" t="s">
        <v>168</v>
      </c>
      <c r="BE203" s="272">
        <f>IF(N203="základní",J203,0)</f>
        <v>0</v>
      </c>
      <c r="BF203" s="272">
        <f>IF(N203="snížená",J203,0)</f>
        <v>0</v>
      </c>
      <c r="BG203" s="272">
        <f>IF(N203="zákl. přenesená",J203,0)</f>
        <v>0</v>
      </c>
      <c r="BH203" s="272">
        <f>IF(N203="sníž. přenesená",J203,0)</f>
        <v>0</v>
      </c>
      <c r="BI203" s="272">
        <f>IF(N203="nulová",J203,0)</f>
        <v>0</v>
      </c>
      <c r="BJ203" s="18" t="s">
        <v>86</v>
      </c>
      <c r="BK203" s="272">
        <f>ROUND(I203*H203,2)</f>
        <v>0</v>
      </c>
      <c r="BL203" s="18" t="s">
        <v>267</v>
      </c>
      <c r="BM203" s="271" t="s">
        <v>1890</v>
      </c>
    </row>
    <row r="204" s="13" customFormat="1">
      <c r="A204" s="13"/>
      <c r="B204" s="273"/>
      <c r="C204" s="274"/>
      <c r="D204" s="275" t="s">
        <v>176</v>
      </c>
      <c r="E204" s="276" t="s">
        <v>1</v>
      </c>
      <c r="F204" s="277" t="s">
        <v>1891</v>
      </c>
      <c r="G204" s="274"/>
      <c r="H204" s="278">
        <v>264</v>
      </c>
      <c r="I204" s="279"/>
      <c r="J204" s="274"/>
      <c r="K204" s="274"/>
      <c r="L204" s="280"/>
      <c r="M204" s="281"/>
      <c r="N204" s="282"/>
      <c r="O204" s="282"/>
      <c r="P204" s="282"/>
      <c r="Q204" s="282"/>
      <c r="R204" s="282"/>
      <c r="S204" s="282"/>
      <c r="T204" s="28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84" t="s">
        <v>176</v>
      </c>
      <c r="AU204" s="284" t="s">
        <v>88</v>
      </c>
      <c r="AV204" s="13" t="s">
        <v>88</v>
      </c>
      <c r="AW204" s="13" t="s">
        <v>34</v>
      </c>
      <c r="AX204" s="13" t="s">
        <v>86</v>
      </c>
      <c r="AY204" s="284" t="s">
        <v>168</v>
      </c>
    </row>
    <row r="205" s="2" customFormat="1" ht="21.75" customHeight="1">
      <c r="A205" s="39"/>
      <c r="B205" s="40"/>
      <c r="C205" s="259" t="s">
        <v>365</v>
      </c>
      <c r="D205" s="259" t="s">
        <v>170</v>
      </c>
      <c r="E205" s="260" t="s">
        <v>1892</v>
      </c>
      <c r="F205" s="261" t="s">
        <v>1893</v>
      </c>
      <c r="G205" s="262" t="s">
        <v>500</v>
      </c>
      <c r="H205" s="263">
        <v>120</v>
      </c>
      <c r="I205" s="264"/>
      <c r="J205" s="265">
        <f>ROUND(I205*H205,2)</f>
        <v>0</v>
      </c>
      <c r="K205" s="266"/>
      <c r="L205" s="45"/>
      <c r="M205" s="267" t="s">
        <v>1</v>
      </c>
      <c r="N205" s="268" t="s">
        <v>43</v>
      </c>
      <c r="O205" s="92"/>
      <c r="P205" s="269">
        <f>O205*H205</f>
        <v>0</v>
      </c>
      <c r="Q205" s="269">
        <v>0.00012</v>
      </c>
      <c r="R205" s="269">
        <f>Q205*H205</f>
        <v>0.0144</v>
      </c>
      <c r="S205" s="269">
        <v>0</v>
      </c>
      <c r="T205" s="27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71" t="s">
        <v>267</v>
      </c>
      <c r="AT205" s="271" t="s">
        <v>170</v>
      </c>
      <c r="AU205" s="271" t="s">
        <v>88</v>
      </c>
      <c r="AY205" s="18" t="s">
        <v>168</v>
      </c>
      <c r="BE205" s="272">
        <f>IF(N205="základní",J205,0)</f>
        <v>0</v>
      </c>
      <c r="BF205" s="272">
        <f>IF(N205="snížená",J205,0)</f>
        <v>0</v>
      </c>
      <c r="BG205" s="272">
        <f>IF(N205="zákl. přenesená",J205,0)</f>
        <v>0</v>
      </c>
      <c r="BH205" s="272">
        <f>IF(N205="sníž. přenesená",J205,0)</f>
        <v>0</v>
      </c>
      <c r="BI205" s="272">
        <f>IF(N205="nulová",J205,0)</f>
        <v>0</v>
      </c>
      <c r="BJ205" s="18" t="s">
        <v>86</v>
      </c>
      <c r="BK205" s="272">
        <f>ROUND(I205*H205,2)</f>
        <v>0</v>
      </c>
      <c r="BL205" s="18" t="s">
        <v>267</v>
      </c>
      <c r="BM205" s="271" t="s">
        <v>1894</v>
      </c>
    </row>
    <row r="206" s="2" customFormat="1" ht="21.75" customHeight="1">
      <c r="A206" s="39"/>
      <c r="B206" s="40"/>
      <c r="C206" s="259" t="s">
        <v>372</v>
      </c>
      <c r="D206" s="259" t="s">
        <v>170</v>
      </c>
      <c r="E206" s="260" t="s">
        <v>1895</v>
      </c>
      <c r="F206" s="261" t="s">
        <v>1896</v>
      </c>
      <c r="G206" s="262" t="s">
        <v>221</v>
      </c>
      <c r="H206" s="263">
        <v>0.19900000000000001</v>
      </c>
      <c r="I206" s="264"/>
      <c r="J206" s="265">
        <f>ROUND(I206*H206,2)</f>
        <v>0</v>
      </c>
      <c r="K206" s="266"/>
      <c r="L206" s="45"/>
      <c r="M206" s="267" t="s">
        <v>1</v>
      </c>
      <c r="N206" s="268" t="s">
        <v>43</v>
      </c>
      <c r="O206" s="92"/>
      <c r="P206" s="269">
        <f>O206*H206</f>
        <v>0</v>
      </c>
      <c r="Q206" s="269">
        <v>0</v>
      </c>
      <c r="R206" s="269">
        <f>Q206*H206</f>
        <v>0</v>
      </c>
      <c r="S206" s="269">
        <v>0</v>
      </c>
      <c r="T206" s="27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71" t="s">
        <v>267</v>
      </c>
      <c r="AT206" s="271" t="s">
        <v>170</v>
      </c>
      <c r="AU206" s="271" t="s">
        <v>88</v>
      </c>
      <c r="AY206" s="18" t="s">
        <v>168</v>
      </c>
      <c r="BE206" s="272">
        <f>IF(N206="základní",J206,0)</f>
        <v>0</v>
      </c>
      <c r="BF206" s="272">
        <f>IF(N206="snížená",J206,0)</f>
        <v>0</v>
      </c>
      <c r="BG206" s="272">
        <f>IF(N206="zákl. přenesená",J206,0)</f>
        <v>0</v>
      </c>
      <c r="BH206" s="272">
        <f>IF(N206="sníž. přenesená",J206,0)</f>
        <v>0</v>
      </c>
      <c r="BI206" s="272">
        <f>IF(N206="nulová",J206,0)</f>
        <v>0</v>
      </c>
      <c r="BJ206" s="18" t="s">
        <v>86</v>
      </c>
      <c r="BK206" s="272">
        <f>ROUND(I206*H206,2)</f>
        <v>0</v>
      </c>
      <c r="BL206" s="18" t="s">
        <v>267</v>
      </c>
      <c r="BM206" s="271" t="s">
        <v>1897</v>
      </c>
    </row>
    <row r="207" s="12" customFormat="1" ht="22.8" customHeight="1">
      <c r="A207" s="12"/>
      <c r="B207" s="243"/>
      <c r="C207" s="244"/>
      <c r="D207" s="245" t="s">
        <v>77</v>
      </c>
      <c r="E207" s="257" t="s">
        <v>1898</v>
      </c>
      <c r="F207" s="257" t="s">
        <v>1899</v>
      </c>
      <c r="G207" s="244"/>
      <c r="H207" s="244"/>
      <c r="I207" s="247"/>
      <c r="J207" s="258">
        <f>BK207</f>
        <v>0</v>
      </c>
      <c r="K207" s="244"/>
      <c r="L207" s="249"/>
      <c r="M207" s="250"/>
      <c r="N207" s="251"/>
      <c r="O207" s="251"/>
      <c r="P207" s="252">
        <f>SUM(P208:P211)</f>
        <v>0</v>
      </c>
      <c r="Q207" s="251"/>
      <c r="R207" s="252">
        <f>SUM(R208:R211)</f>
        <v>0.01924</v>
      </c>
      <c r="S207" s="251"/>
      <c r="T207" s="253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54" t="s">
        <v>88</v>
      </c>
      <c r="AT207" s="255" t="s">
        <v>77</v>
      </c>
      <c r="AU207" s="255" t="s">
        <v>86</v>
      </c>
      <c r="AY207" s="254" t="s">
        <v>168</v>
      </c>
      <c r="BK207" s="256">
        <f>SUM(BK208:BK211)</f>
        <v>0</v>
      </c>
    </row>
    <row r="208" s="2" customFormat="1" ht="21.75" customHeight="1">
      <c r="A208" s="39"/>
      <c r="B208" s="40"/>
      <c r="C208" s="259" t="s">
        <v>377</v>
      </c>
      <c r="D208" s="259" t="s">
        <v>170</v>
      </c>
      <c r="E208" s="260" t="s">
        <v>1900</v>
      </c>
      <c r="F208" s="261" t="s">
        <v>1901</v>
      </c>
      <c r="G208" s="262" t="s">
        <v>1074</v>
      </c>
      <c r="H208" s="263">
        <v>20</v>
      </c>
      <c r="I208" s="264"/>
      <c r="J208" s="265">
        <f>ROUND(I208*H208,2)</f>
        <v>0</v>
      </c>
      <c r="K208" s="266"/>
      <c r="L208" s="45"/>
      <c r="M208" s="267" t="s">
        <v>1</v>
      </c>
      <c r="N208" s="268" t="s">
        <v>43</v>
      </c>
      <c r="O208" s="92"/>
      <c r="P208" s="269">
        <f>O208*H208</f>
        <v>0</v>
      </c>
      <c r="Q208" s="269">
        <v>0.00013999999999999999</v>
      </c>
      <c r="R208" s="269">
        <f>Q208*H208</f>
        <v>0.0027999999999999995</v>
      </c>
      <c r="S208" s="269">
        <v>0</v>
      </c>
      <c r="T208" s="27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71" t="s">
        <v>267</v>
      </c>
      <c r="AT208" s="271" t="s">
        <v>170</v>
      </c>
      <c r="AU208" s="271" t="s">
        <v>88</v>
      </c>
      <c r="AY208" s="18" t="s">
        <v>168</v>
      </c>
      <c r="BE208" s="272">
        <f>IF(N208="základní",J208,0)</f>
        <v>0</v>
      </c>
      <c r="BF208" s="272">
        <f>IF(N208="snížená",J208,0)</f>
        <v>0</v>
      </c>
      <c r="BG208" s="272">
        <f>IF(N208="zákl. přenesená",J208,0)</f>
        <v>0</v>
      </c>
      <c r="BH208" s="272">
        <f>IF(N208="sníž. přenesená",J208,0)</f>
        <v>0</v>
      </c>
      <c r="BI208" s="272">
        <f>IF(N208="nulová",J208,0)</f>
        <v>0</v>
      </c>
      <c r="BJ208" s="18" t="s">
        <v>86</v>
      </c>
      <c r="BK208" s="272">
        <f>ROUND(I208*H208,2)</f>
        <v>0</v>
      </c>
      <c r="BL208" s="18" t="s">
        <v>267</v>
      </c>
      <c r="BM208" s="271" t="s">
        <v>1902</v>
      </c>
    </row>
    <row r="209" s="2" customFormat="1" ht="21.75" customHeight="1">
      <c r="A209" s="39"/>
      <c r="B209" s="40"/>
      <c r="C209" s="259" t="s">
        <v>382</v>
      </c>
      <c r="D209" s="259" t="s">
        <v>170</v>
      </c>
      <c r="E209" s="260" t="s">
        <v>1903</v>
      </c>
      <c r="F209" s="261" t="s">
        <v>1904</v>
      </c>
      <c r="G209" s="262" t="s">
        <v>1074</v>
      </c>
      <c r="H209" s="263">
        <v>20</v>
      </c>
      <c r="I209" s="264"/>
      <c r="J209" s="265">
        <f>ROUND(I209*H209,2)</f>
        <v>0</v>
      </c>
      <c r="K209" s="266"/>
      <c r="L209" s="45"/>
      <c r="M209" s="267" t="s">
        <v>1</v>
      </c>
      <c r="N209" s="268" t="s">
        <v>43</v>
      </c>
      <c r="O209" s="92"/>
      <c r="P209" s="269">
        <f>O209*H209</f>
        <v>0</v>
      </c>
      <c r="Q209" s="269">
        <v>0.00069999999999999999</v>
      </c>
      <c r="R209" s="269">
        <f>Q209*H209</f>
        <v>0.014</v>
      </c>
      <c r="S209" s="269">
        <v>0</v>
      </c>
      <c r="T209" s="27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71" t="s">
        <v>267</v>
      </c>
      <c r="AT209" s="271" t="s">
        <v>170</v>
      </c>
      <c r="AU209" s="271" t="s">
        <v>88</v>
      </c>
      <c r="AY209" s="18" t="s">
        <v>168</v>
      </c>
      <c r="BE209" s="272">
        <f>IF(N209="základní",J209,0)</f>
        <v>0</v>
      </c>
      <c r="BF209" s="272">
        <f>IF(N209="snížená",J209,0)</f>
        <v>0</v>
      </c>
      <c r="BG209" s="272">
        <f>IF(N209="zákl. přenesená",J209,0)</f>
        <v>0</v>
      </c>
      <c r="BH209" s="272">
        <f>IF(N209="sníž. přenesená",J209,0)</f>
        <v>0</v>
      </c>
      <c r="BI209" s="272">
        <f>IF(N209="nulová",J209,0)</f>
        <v>0</v>
      </c>
      <c r="BJ209" s="18" t="s">
        <v>86</v>
      </c>
      <c r="BK209" s="272">
        <f>ROUND(I209*H209,2)</f>
        <v>0</v>
      </c>
      <c r="BL209" s="18" t="s">
        <v>267</v>
      </c>
      <c r="BM209" s="271" t="s">
        <v>1905</v>
      </c>
    </row>
    <row r="210" s="2" customFormat="1" ht="21.75" customHeight="1">
      <c r="A210" s="39"/>
      <c r="B210" s="40"/>
      <c r="C210" s="259" t="s">
        <v>386</v>
      </c>
      <c r="D210" s="259" t="s">
        <v>170</v>
      </c>
      <c r="E210" s="260" t="s">
        <v>1906</v>
      </c>
      <c r="F210" s="261" t="s">
        <v>1907</v>
      </c>
      <c r="G210" s="262" t="s">
        <v>1074</v>
      </c>
      <c r="H210" s="263">
        <v>6</v>
      </c>
      <c r="I210" s="264"/>
      <c r="J210" s="265">
        <f>ROUND(I210*H210,2)</f>
        <v>0</v>
      </c>
      <c r="K210" s="266"/>
      <c r="L210" s="45"/>
      <c r="M210" s="267" t="s">
        <v>1</v>
      </c>
      <c r="N210" s="268" t="s">
        <v>43</v>
      </c>
      <c r="O210" s="92"/>
      <c r="P210" s="269">
        <f>O210*H210</f>
        <v>0</v>
      </c>
      <c r="Q210" s="269">
        <v>0.00018000000000000001</v>
      </c>
      <c r="R210" s="269">
        <f>Q210*H210</f>
        <v>0.00108</v>
      </c>
      <c r="S210" s="269">
        <v>0</v>
      </c>
      <c r="T210" s="27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71" t="s">
        <v>267</v>
      </c>
      <c r="AT210" s="271" t="s">
        <v>170</v>
      </c>
      <c r="AU210" s="271" t="s">
        <v>88</v>
      </c>
      <c r="AY210" s="18" t="s">
        <v>168</v>
      </c>
      <c r="BE210" s="272">
        <f>IF(N210="základní",J210,0)</f>
        <v>0</v>
      </c>
      <c r="BF210" s="272">
        <f>IF(N210="snížená",J210,0)</f>
        <v>0</v>
      </c>
      <c r="BG210" s="272">
        <f>IF(N210="zákl. přenesená",J210,0)</f>
        <v>0</v>
      </c>
      <c r="BH210" s="272">
        <f>IF(N210="sníž. přenesená",J210,0)</f>
        <v>0</v>
      </c>
      <c r="BI210" s="272">
        <f>IF(N210="nulová",J210,0)</f>
        <v>0</v>
      </c>
      <c r="BJ210" s="18" t="s">
        <v>86</v>
      </c>
      <c r="BK210" s="272">
        <f>ROUND(I210*H210,2)</f>
        <v>0</v>
      </c>
      <c r="BL210" s="18" t="s">
        <v>267</v>
      </c>
      <c r="BM210" s="271" t="s">
        <v>1908</v>
      </c>
    </row>
    <row r="211" s="2" customFormat="1" ht="16.5" customHeight="1">
      <c r="A211" s="39"/>
      <c r="B211" s="40"/>
      <c r="C211" s="259" t="s">
        <v>391</v>
      </c>
      <c r="D211" s="259" t="s">
        <v>170</v>
      </c>
      <c r="E211" s="260" t="s">
        <v>1909</v>
      </c>
      <c r="F211" s="261" t="s">
        <v>1910</v>
      </c>
      <c r="G211" s="262" t="s">
        <v>1074</v>
      </c>
      <c r="H211" s="263">
        <v>4</v>
      </c>
      <c r="I211" s="264"/>
      <c r="J211" s="265">
        <f>ROUND(I211*H211,2)</f>
        <v>0</v>
      </c>
      <c r="K211" s="266"/>
      <c r="L211" s="45"/>
      <c r="M211" s="267" t="s">
        <v>1</v>
      </c>
      <c r="N211" s="268" t="s">
        <v>43</v>
      </c>
      <c r="O211" s="92"/>
      <c r="P211" s="269">
        <f>O211*H211</f>
        <v>0</v>
      </c>
      <c r="Q211" s="269">
        <v>0.00034000000000000002</v>
      </c>
      <c r="R211" s="269">
        <f>Q211*H211</f>
        <v>0.0013600000000000001</v>
      </c>
      <c r="S211" s="269">
        <v>0</v>
      </c>
      <c r="T211" s="27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71" t="s">
        <v>267</v>
      </c>
      <c r="AT211" s="271" t="s">
        <v>170</v>
      </c>
      <c r="AU211" s="271" t="s">
        <v>88</v>
      </c>
      <c r="AY211" s="18" t="s">
        <v>168</v>
      </c>
      <c r="BE211" s="272">
        <f>IF(N211="základní",J211,0)</f>
        <v>0</v>
      </c>
      <c r="BF211" s="272">
        <f>IF(N211="snížená",J211,0)</f>
        <v>0</v>
      </c>
      <c r="BG211" s="272">
        <f>IF(N211="zákl. přenesená",J211,0)</f>
        <v>0</v>
      </c>
      <c r="BH211" s="272">
        <f>IF(N211="sníž. přenesená",J211,0)</f>
        <v>0</v>
      </c>
      <c r="BI211" s="272">
        <f>IF(N211="nulová",J211,0)</f>
        <v>0</v>
      </c>
      <c r="BJ211" s="18" t="s">
        <v>86</v>
      </c>
      <c r="BK211" s="272">
        <f>ROUND(I211*H211,2)</f>
        <v>0</v>
      </c>
      <c r="BL211" s="18" t="s">
        <v>267</v>
      </c>
      <c r="BM211" s="271" t="s">
        <v>1911</v>
      </c>
    </row>
    <row r="212" s="12" customFormat="1" ht="22.8" customHeight="1">
      <c r="A212" s="12"/>
      <c r="B212" s="243"/>
      <c r="C212" s="244"/>
      <c r="D212" s="245" t="s">
        <v>77</v>
      </c>
      <c r="E212" s="257" t="s">
        <v>1912</v>
      </c>
      <c r="F212" s="257" t="s">
        <v>1913</v>
      </c>
      <c r="G212" s="244"/>
      <c r="H212" s="244"/>
      <c r="I212" s="247"/>
      <c r="J212" s="258">
        <f>BK212</f>
        <v>0</v>
      </c>
      <c r="K212" s="244"/>
      <c r="L212" s="249"/>
      <c r="M212" s="250"/>
      <c r="N212" s="251"/>
      <c r="O212" s="251"/>
      <c r="P212" s="252">
        <f>SUM(P213:P227)</f>
        <v>0</v>
      </c>
      <c r="Q212" s="251"/>
      <c r="R212" s="252">
        <f>SUM(R213:R227)</f>
        <v>0.91833999999999993</v>
      </c>
      <c r="S212" s="251"/>
      <c r="T212" s="253">
        <f>SUM(T213:T227)</f>
        <v>0.70029999999999992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54" t="s">
        <v>88</v>
      </c>
      <c r="AT212" s="255" t="s">
        <v>77</v>
      </c>
      <c r="AU212" s="255" t="s">
        <v>86</v>
      </c>
      <c r="AY212" s="254" t="s">
        <v>168</v>
      </c>
      <c r="BK212" s="256">
        <f>SUM(BK213:BK227)</f>
        <v>0</v>
      </c>
    </row>
    <row r="213" s="2" customFormat="1" ht="33" customHeight="1">
      <c r="A213" s="39"/>
      <c r="B213" s="40"/>
      <c r="C213" s="259" t="s">
        <v>396</v>
      </c>
      <c r="D213" s="259" t="s">
        <v>170</v>
      </c>
      <c r="E213" s="260" t="s">
        <v>1914</v>
      </c>
      <c r="F213" s="261" t="s">
        <v>1915</v>
      </c>
      <c r="G213" s="262" t="s">
        <v>1074</v>
      </c>
      <c r="H213" s="263">
        <v>1</v>
      </c>
      <c r="I213" s="264"/>
      <c r="J213" s="265">
        <f>ROUND(I213*H213,2)</f>
        <v>0</v>
      </c>
      <c r="K213" s="266"/>
      <c r="L213" s="45"/>
      <c r="M213" s="267" t="s">
        <v>1</v>
      </c>
      <c r="N213" s="268" t="s">
        <v>43</v>
      </c>
      <c r="O213" s="92"/>
      <c r="P213" s="269">
        <f>O213*H213</f>
        <v>0</v>
      </c>
      <c r="Q213" s="269">
        <v>0.01942</v>
      </c>
      <c r="R213" s="269">
        <f>Q213*H213</f>
        <v>0.01942</v>
      </c>
      <c r="S213" s="269">
        <v>0</v>
      </c>
      <c r="T213" s="27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71" t="s">
        <v>267</v>
      </c>
      <c r="AT213" s="271" t="s">
        <v>170</v>
      </c>
      <c r="AU213" s="271" t="s">
        <v>88</v>
      </c>
      <c r="AY213" s="18" t="s">
        <v>168</v>
      </c>
      <c r="BE213" s="272">
        <f>IF(N213="základní",J213,0)</f>
        <v>0</v>
      </c>
      <c r="BF213" s="272">
        <f>IF(N213="snížená",J213,0)</f>
        <v>0</v>
      </c>
      <c r="BG213" s="272">
        <f>IF(N213="zákl. přenesená",J213,0)</f>
        <v>0</v>
      </c>
      <c r="BH213" s="272">
        <f>IF(N213="sníž. přenesená",J213,0)</f>
        <v>0</v>
      </c>
      <c r="BI213" s="272">
        <f>IF(N213="nulová",J213,0)</f>
        <v>0</v>
      </c>
      <c r="BJ213" s="18" t="s">
        <v>86</v>
      </c>
      <c r="BK213" s="272">
        <f>ROUND(I213*H213,2)</f>
        <v>0</v>
      </c>
      <c r="BL213" s="18" t="s">
        <v>267</v>
      </c>
      <c r="BM213" s="271" t="s">
        <v>1916</v>
      </c>
    </row>
    <row r="214" s="2" customFormat="1" ht="21.75" customHeight="1">
      <c r="A214" s="39"/>
      <c r="B214" s="40"/>
      <c r="C214" s="259" t="s">
        <v>401</v>
      </c>
      <c r="D214" s="259" t="s">
        <v>170</v>
      </c>
      <c r="E214" s="260" t="s">
        <v>1917</v>
      </c>
      <c r="F214" s="261" t="s">
        <v>1918</v>
      </c>
      <c r="G214" s="262" t="s">
        <v>1074</v>
      </c>
      <c r="H214" s="263">
        <v>10</v>
      </c>
      <c r="I214" s="264"/>
      <c r="J214" s="265">
        <f>ROUND(I214*H214,2)</f>
        <v>0</v>
      </c>
      <c r="K214" s="266"/>
      <c r="L214" s="45"/>
      <c r="M214" s="267" t="s">
        <v>1</v>
      </c>
      <c r="N214" s="268" t="s">
        <v>43</v>
      </c>
      <c r="O214" s="92"/>
      <c r="P214" s="269">
        <f>O214*H214</f>
        <v>0</v>
      </c>
      <c r="Q214" s="269">
        <v>0.00010000000000000001</v>
      </c>
      <c r="R214" s="269">
        <f>Q214*H214</f>
        <v>0.001</v>
      </c>
      <c r="S214" s="269">
        <v>0.070029999999999995</v>
      </c>
      <c r="T214" s="270">
        <f>S214*H214</f>
        <v>0.70029999999999992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71" t="s">
        <v>267</v>
      </c>
      <c r="AT214" s="271" t="s">
        <v>170</v>
      </c>
      <c r="AU214" s="271" t="s">
        <v>88</v>
      </c>
      <c r="AY214" s="18" t="s">
        <v>168</v>
      </c>
      <c r="BE214" s="272">
        <f>IF(N214="základní",J214,0)</f>
        <v>0</v>
      </c>
      <c r="BF214" s="272">
        <f>IF(N214="snížená",J214,0)</f>
        <v>0</v>
      </c>
      <c r="BG214" s="272">
        <f>IF(N214="zákl. přenesená",J214,0)</f>
        <v>0</v>
      </c>
      <c r="BH214" s="272">
        <f>IF(N214="sníž. přenesená",J214,0)</f>
        <v>0</v>
      </c>
      <c r="BI214" s="272">
        <f>IF(N214="nulová",J214,0)</f>
        <v>0</v>
      </c>
      <c r="BJ214" s="18" t="s">
        <v>86</v>
      </c>
      <c r="BK214" s="272">
        <f>ROUND(I214*H214,2)</f>
        <v>0</v>
      </c>
      <c r="BL214" s="18" t="s">
        <v>267</v>
      </c>
      <c r="BM214" s="271" t="s">
        <v>1919</v>
      </c>
    </row>
    <row r="215" s="2" customFormat="1" ht="33" customHeight="1">
      <c r="A215" s="39"/>
      <c r="B215" s="40"/>
      <c r="C215" s="259" t="s">
        <v>407</v>
      </c>
      <c r="D215" s="259" t="s">
        <v>170</v>
      </c>
      <c r="E215" s="260" t="s">
        <v>1920</v>
      </c>
      <c r="F215" s="261" t="s">
        <v>1921</v>
      </c>
      <c r="G215" s="262" t="s">
        <v>1074</v>
      </c>
      <c r="H215" s="263">
        <v>1</v>
      </c>
      <c r="I215" s="264"/>
      <c r="J215" s="265">
        <f>ROUND(I215*H215,2)</f>
        <v>0</v>
      </c>
      <c r="K215" s="266"/>
      <c r="L215" s="45"/>
      <c r="M215" s="267" t="s">
        <v>1</v>
      </c>
      <c r="N215" s="268" t="s">
        <v>43</v>
      </c>
      <c r="O215" s="92"/>
      <c r="P215" s="269">
        <f>O215*H215</f>
        <v>0</v>
      </c>
      <c r="Q215" s="269">
        <v>0.0309</v>
      </c>
      <c r="R215" s="269">
        <f>Q215*H215</f>
        <v>0.0309</v>
      </c>
      <c r="S215" s="269">
        <v>0</v>
      </c>
      <c r="T215" s="27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71" t="s">
        <v>267</v>
      </c>
      <c r="AT215" s="271" t="s">
        <v>170</v>
      </c>
      <c r="AU215" s="271" t="s">
        <v>88</v>
      </c>
      <c r="AY215" s="18" t="s">
        <v>168</v>
      </c>
      <c r="BE215" s="272">
        <f>IF(N215="základní",J215,0)</f>
        <v>0</v>
      </c>
      <c r="BF215" s="272">
        <f>IF(N215="snížená",J215,0)</f>
        <v>0</v>
      </c>
      <c r="BG215" s="272">
        <f>IF(N215="zákl. přenesená",J215,0)</f>
        <v>0</v>
      </c>
      <c r="BH215" s="272">
        <f>IF(N215="sníž. přenesená",J215,0)</f>
        <v>0</v>
      </c>
      <c r="BI215" s="272">
        <f>IF(N215="nulová",J215,0)</f>
        <v>0</v>
      </c>
      <c r="BJ215" s="18" t="s">
        <v>86</v>
      </c>
      <c r="BK215" s="272">
        <f>ROUND(I215*H215,2)</f>
        <v>0</v>
      </c>
      <c r="BL215" s="18" t="s">
        <v>267</v>
      </c>
      <c r="BM215" s="271" t="s">
        <v>1922</v>
      </c>
    </row>
    <row r="216" s="2" customFormat="1" ht="33" customHeight="1">
      <c r="A216" s="39"/>
      <c r="B216" s="40"/>
      <c r="C216" s="259" t="s">
        <v>412</v>
      </c>
      <c r="D216" s="259" t="s">
        <v>170</v>
      </c>
      <c r="E216" s="260" t="s">
        <v>1923</v>
      </c>
      <c r="F216" s="261" t="s">
        <v>1924</v>
      </c>
      <c r="G216" s="262" t="s">
        <v>1074</v>
      </c>
      <c r="H216" s="263">
        <v>1</v>
      </c>
      <c r="I216" s="264"/>
      <c r="J216" s="265">
        <f>ROUND(I216*H216,2)</f>
        <v>0</v>
      </c>
      <c r="K216" s="266"/>
      <c r="L216" s="45"/>
      <c r="M216" s="267" t="s">
        <v>1</v>
      </c>
      <c r="N216" s="268" t="s">
        <v>43</v>
      </c>
      <c r="O216" s="92"/>
      <c r="P216" s="269">
        <f>O216*H216</f>
        <v>0</v>
      </c>
      <c r="Q216" s="269">
        <v>0.068000000000000005</v>
      </c>
      <c r="R216" s="269">
        <f>Q216*H216</f>
        <v>0.068000000000000005</v>
      </c>
      <c r="S216" s="269">
        <v>0</v>
      </c>
      <c r="T216" s="27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71" t="s">
        <v>267</v>
      </c>
      <c r="AT216" s="271" t="s">
        <v>170</v>
      </c>
      <c r="AU216" s="271" t="s">
        <v>88</v>
      </c>
      <c r="AY216" s="18" t="s">
        <v>168</v>
      </c>
      <c r="BE216" s="272">
        <f>IF(N216="základní",J216,0)</f>
        <v>0</v>
      </c>
      <c r="BF216" s="272">
        <f>IF(N216="snížená",J216,0)</f>
        <v>0</v>
      </c>
      <c r="BG216" s="272">
        <f>IF(N216="zákl. přenesená",J216,0)</f>
        <v>0</v>
      </c>
      <c r="BH216" s="272">
        <f>IF(N216="sníž. přenesená",J216,0)</f>
        <v>0</v>
      </c>
      <c r="BI216" s="272">
        <f>IF(N216="nulová",J216,0)</f>
        <v>0</v>
      </c>
      <c r="BJ216" s="18" t="s">
        <v>86</v>
      </c>
      <c r="BK216" s="272">
        <f>ROUND(I216*H216,2)</f>
        <v>0</v>
      </c>
      <c r="BL216" s="18" t="s">
        <v>267</v>
      </c>
      <c r="BM216" s="271" t="s">
        <v>1925</v>
      </c>
    </row>
    <row r="217" s="2" customFormat="1" ht="33" customHeight="1">
      <c r="A217" s="39"/>
      <c r="B217" s="40"/>
      <c r="C217" s="259" t="s">
        <v>417</v>
      </c>
      <c r="D217" s="259" t="s">
        <v>170</v>
      </c>
      <c r="E217" s="260" t="s">
        <v>1926</v>
      </c>
      <c r="F217" s="261" t="s">
        <v>1927</v>
      </c>
      <c r="G217" s="262" t="s">
        <v>1074</v>
      </c>
      <c r="H217" s="263">
        <v>1</v>
      </c>
      <c r="I217" s="264"/>
      <c r="J217" s="265">
        <f>ROUND(I217*H217,2)</f>
        <v>0</v>
      </c>
      <c r="K217" s="266"/>
      <c r="L217" s="45"/>
      <c r="M217" s="267" t="s">
        <v>1</v>
      </c>
      <c r="N217" s="268" t="s">
        <v>43</v>
      </c>
      <c r="O217" s="92"/>
      <c r="P217" s="269">
        <f>O217*H217</f>
        <v>0</v>
      </c>
      <c r="Q217" s="269">
        <v>0.031539999999999999</v>
      </c>
      <c r="R217" s="269">
        <f>Q217*H217</f>
        <v>0.031539999999999999</v>
      </c>
      <c r="S217" s="269">
        <v>0</v>
      </c>
      <c r="T217" s="27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71" t="s">
        <v>267</v>
      </c>
      <c r="AT217" s="271" t="s">
        <v>170</v>
      </c>
      <c r="AU217" s="271" t="s">
        <v>88</v>
      </c>
      <c r="AY217" s="18" t="s">
        <v>168</v>
      </c>
      <c r="BE217" s="272">
        <f>IF(N217="základní",J217,0)</f>
        <v>0</v>
      </c>
      <c r="BF217" s="272">
        <f>IF(N217="snížená",J217,0)</f>
        <v>0</v>
      </c>
      <c r="BG217" s="272">
        <f>IF(N217="zákl. přenesená",J217,0)</f>
        <v>0</v>
      </c>
      <c r="BH217" s="272">
        <f>IF(N217="sníž. přenesená",J217,0)</f>
        <v>0</v>
      </c>
      <c r="BI217" s="272">
        <f>IF(N217="nulová",J217,0)</f>
        <v>0</v>
      </c>
      <c r="BJ217" s="18" t="s">
        <v>86</v>
      </c>
      <c r="BK217" s="272">
        <f>ROUND(I217*H217,2)</f>
        <v>0</v>
      </c>
      <c r="BL217" s="18" t="s">
        <v>267</v>
      </c>
      <c r="BM217" s="271" t="s">
        <v>1928</v>
      </c>
    </row>
    <row r="218" s="2" customFormat="1" ht="33" customHeight="1">
      <c r="A218" s="39"/>
      <c r="B218" s="40"/>
      <c r="C218" s="259" t="s">
        <v>434</v>
      </c>
      <c r="D218" s="259" t="s">
        <v>170</v>
      </c>
      <c r="E218" s="260" t="s">
        <v>1929</v>
      </c>
      <c r="F218" s="261" t="s">
        <v>1930</v>
      </c>
      <c r="G218" s="262" t="s">
        <v>1074</v>
      </c>
      <c r="H218" s="263">
        <v>10</v>
      </c>
      <c r="I218" s="264"/>
      <c r="J218" s="265">
        <f>ROUND(I218*H218,2)</f>
        <v>0</v>
      </c>
      <c r="K218" s="266"/>
      <c r="L218" s="45"/>
      <c r="M218" s="267" t="s">
        <v>1</v>
      </c>
      <c r="N218" s="268" t="s">
        <v>43</v>
      </c>
      <c r="O218" s="92"/>
      <c r="P218" s="269">
        <f>O218*H218</f>
        <v>0</v>
      </c>
      <c r="Q218" s="269">
        <v>0.034799999999999998</v>
      </c>
      <c r="R218" s="269">
        <f>Q218*H218</f>
        <v>0.34799999999999998</v>
      </c>
      <c r="S218" s="269">
        <v>0</v>
      </c>
      <c r="T218" s="27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71" t="s">
        <v>267</v>
      </c>
      <c r="AT218" s="271" t="s">
        <v>170</v>
      </c>
      <c r="AU218" s="271" t="s">
        <v>88</v>
      </c>
      <c r="AY218" s="18" t="s">
        <v>168</v>
      </c>
      <c r="BE218" s="272">
        <f>IF(N218="základní",J218,0)</f>
        <v>0</v>
      </c>
      <c r="BF218" s="272">
        <f>IF(N218="snížená",J218,0)</f>
        <v>0</v>
      </c>
      <c r="BG218" s="272">
        <f>IF(N218="zákl. přenesená",J218,0)</f>
        <v>0</v>
      </c>
      <c r="BH218" s="272">
        <f>IF(N218="sníž. přenesená",J218,0)</f>
        <v>0</v>
      </c>
      <c r="BI218" s="272">
        <f>IF(N218="nulová",J218,0)</f>
        <v>0</v>
      </c>
      <c r="BJ218" s="18" t="s">
        <v>86</v>
      </c>
      <c r="BK218" s="272">
        <f>ROUND(I218*H218,2)</f>
        <v>0</v>
      </c>
      <c r="BL218" s="18" t="s">
        <v>267</v>
      </c>
      <c r="BM218" s="271" t="s">
        <v>1931</v>
      </c>
    </row>
    <row r="219" s="13" customFormat="1">
      <c r="A219" s="13"/>
      <c r="B219" s="273"/>
      <c r="C219" s="274"/>
      <c r="D219" s="275" t="s">
        <v>176</v>
      </c>
      <c r="E219" s="276" t="s">
        <v>1</v>
      </c>
      <c r="F219" s="277" t="s">
        <v>1932</v>
      </c>
      <c r="G219" s="274"/>
      <c r="H219" s="278">
        <v>10</v>
      </c>
      <c r="I219" s="279"/>
      <c r="J219" s="274"/>
      <c r="K219" s="274"/>
      <c r="L219" s="280"/>
      <c r="M219" s="281"/>
      <c r="N219" s="282"/>
      <c r="O219" s="282"/>
      <c r="P219" s="282"/>
      <c r="Q219" s="282"/>
      <c r="R219" s="282"/>
      <c r="S219" s="282"/>
      <c r="T219" s="28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84" t="s">
        <v>176</v>
      </c>
      <c r="AU219" s="284" t="s">
        <v>88</v>
      </c>
      <c r="AV219" s="13" t="s">
        <v>88</v>
      </c>
      <c r="AW219" s="13" t="s">
        <v>34</v>
      </c>
      <c r="AX219" s="13" t="s">
        <v>86</v>
      </c>
      <c r="AY219" s="284" t="s">
        <v>168</v>
      </c>
    </row>
    <row r="220" s="2" customFormat="1" ht="33" customHeight="1">
      <c r="A220" s="39"/>
      <c r="B220" s="40"/>
      <c r="C220" s="259" t="s">
        <v>445</v>
      </c>
      <c r="D220" s="259" t="s">
        <v>170</v>
      </c>
      <c r="E220" s="260" t="s">
        <v>1933</v>
      </c>
      <c r="F220" s="261" t="s">
        <v>1934</v>
      </c>
      <c r="G220" s="262" t="s">
        <v>1074</v>
      </c>
      <c r="H220" s="263">
        <v>2</v>
      </c>
      <c r="I220" s="264"/>
      <c r="J220" s="265">
        <f>ROUND(I220*H220,2)</f>
        <v>0</v>
      </c>
      <c r="K220" s="266"/>
      <c r="L220" s="45"/>
      <c r="M220" s="267" t="s">
        <v>1</v>
      </c>
      <c r="N220" s="268" t="s">
        <v>43</v>
      </c>
      <c r="O220" s="92"/>
      <c r="P220" s="269">
        <f>O220*H220</f>
        <v>0</v>
      </c>
      <c r="Q220" s="269">
        <v>0.041320000000000003</v>
      </c>
      <c r="R220" s="269">
        <f>Q220*H220</f>
        <v>0.082640000000000005</v>
      </c>
      <c r="S220" s="269">
        <v>0</v>
      </c>
      <c r="T220" s="27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71" t="s">
        <v>267</v>
      </c>
      <c r="AT220" s="271" t="s">
        <v>170</v>
      </c>
      <c r="AU220" s="271" t="s">
        <v>88</v>
      </c>
      <c r="AY220" s="18" t="s">
        <v>168</v>
      </c>
      <c r="BE220" s="272">
        <f>IF(N220="základní",J220,0)</f>
        <v>0</v>
      </c>
      <c r="BF220" s="272">
        <f>IF(N220="snížená",J220,0)</f>
        <v>0</v>
      </c>
      <c r="BG220" s="272">
        <f>IF(N220="zákl. přenesená",J220,0)</f>
        <v>0</v>
      </c>
      <c r="BH220" s="272">
        <f>IF(N220="sníž. přenesená",J220,0)</f>
        <v>0</v>
      </c>
      <c r="BI220" s="272">
        <f>IF(N220="nulová",J220,0)</f>
        <v>0</v>
      </c>
      <c r="BJ220" s="18" t="s">
        <v>86</v>
      </c>
      <c r="BK220" s="272">
        <f>ROUND(I220*H220,2)</f>
        <v>0</v>
      </c>
      <c r="BL220" s="18" t="s">
        <v>267</v>
      </c>
      <c r="BM220" s="271" t="s">
        <v>1935</v>
      </c>
    </row>
    <row r="221" s="2" customFormat="1" ht="33" customHeight="1">
      <c r="A221" s="39"/>
      <c r="B221" s="40"/>
      <c r="C221" s="259" t="s">
        <v>449</v>
      </c>
      <c r="D221" s="259" t="s">
        <v>170</v>
      </c>
      <c r="E221" s="260" t="s">
        <v>1936</v>
      </c>
      <c r="F221" s="261" t="s">
        <v>1937</v>
      </c>
      <c r="G221" s="262" t="s">
        <v>1074</v>
      </c>
      <c r="H221" s="263">
        <v>2</v>
      </c>
      <c r="I221" s="264"/>
      <c r="J221" s="265">
        <f>ROUND(I221*H221,2)</f>
        <v>0</v>
      </c>
      <c r="K221" s="266"/>
      <c r="L221" s="45"/>
      <c r="M221" s="267" t="s">
        <v>1</v>
      </c>
      <c r="N221" s="268" t="s">
        <v>43</v>
      </c>
      <c r="O221" s="92"/>
      <c r="P221" s="269">
        <f>O221*H221</f>
        <v>0</v>
      </c>
      <c r="Q221" s="269">
        <v>0.052420000000000001</v>
      </c>
      <c r="R221" s="269">
        <f>Q221*H221</f>
        <v>0.10484</v>
      </c>
      <c r="S221" s="269">
        <v>0</v>
      </c>
      <c r="T221" s="27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71" t="s">
        <v>267</v>
      </c>
      <c r="AT221" s="271" t="s">
        <v>170</v>
      </c>
      <c r="AU221" s="271" t="s">
        <v>88</v>
      </c>
      <c r="AY221" s="18" t="s">
        <v>168</v>
      </c>
      <c r="BE221" s="272">
        <f>IF(N221="základní",J221,0)</f>
        <v>0</v>
      </c>
      <c r="BF221" s="272">
        <f>IF(N221="snížená",J221,0)</f>
        <v>0</v>
      </c>
      <c r="BG221" s="272">
        <f>IF(N221="zákl. přenesená",J221,0)</f>
        <v>0</v>
      </c>
      <c r="BH221" s="272">
        <f>IF(N221="sníž. přenesená",J221,0)</f>
        <v>0</v>
      </c>
      <c r="BI221" s="272">
        <f>IF(N221="nulová",J221,0)</f>
        <v>0</v>
      </c>
      <c r="BJ221" s="18" t="s">
        <v>86</v>
      </c>
      <c r="BK221" s="272">
        <f>ROUND(I221*H221,2)</f>
        <v>0</v>
      </c>
      <c r="BL221" s="18" t="s">
        <v>267</v>
      </c>
      <c r="BM221" s="271" t="s">
        <v>1938</v>
      </c>
    </row>
    <row r="222" s="2" customFormat="1" ht="33" customHeight="1">
      <c r="A222" s="39"/>
      <c r="B222" s="40"/>
      <c r="C222" s="259" t="s">
        <v>497</v>
      </c>
      <c r="D222" s="259" t="s">
        <v>170</v>
      </c>
      <c r="E222" s="260" t="s">
        <v>1939</v>
      </c>
      <c r="F222" s="261" t="s">
        <v>1940</v>
      </c>
      <c r="G222" s="262" t="s">
        <v>1074</v>
      </c>
      <c r="H222" s="263">
        <v>4</v>
      </c>
      <c r="I222" s="264"/>
      <c r="J222" s="265">
        <f>ROUND(I222*H222,2)</f>
        <v>0</v>
      </c>
      <c r="K222" s="266"/>
      <c r="L222" s="45"/>
      <c r="M222" s="267" t="s">
        <v>1</v>
      </c>
      <c r="N222" s="268" t="s">
        <v>43</v>
      </c>
      <c r="O222" s="92"/>
      <c r="P222" s="269">
        <f>O222*H222</f>
        <v>0</v>
      </c>
      <c r="Q222" s="269">
        <v>0.058000000000000003</v>
      </c>
      <c r="R222" s="269">
        <f>Q222*H222</f>
        <v>0.23200000000000001</v>
      </c>
      <c r="S222" s="269">
        <v>0</v>
      </c>
      <c r="T222" s="27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71" t="s">
        <v>267</v>
      </c>
      <c r="AT222" s="271" t="s">
        <v>170</v>
      </c>
      <c r="AU222" s="271" t="s">
        <v>88</v>
      </c>
      <c r="AY222" s="18" t="s">
        <v>168</v>
      </c>
      <c r="BE222" s="272">
        <f>IF(N222="základní",J222,0)</f>
        <v>0</v>
      </c>
      <c r="BF222" s="272">
        <f>IF(N222="snížená",J222,0)</f>
        <v>0</v>
      </c>
      <c r="BG222" s="272">
        <f>IF(N222="zákl. přenesená",J222,0)</f>
        <v>0</v>
      </c>
      <c r="BH222" s="272">
        <f>IF(N222="sníž. přenesená",J222,0)</f>
        <v>0</v>
      </c>
      <c r="BI222" s="272">
        <f>IF(N222="nulová",J222,0)</f>
        <v>0</v>
      </c>
      <c r="BJ222" s="18" t="s">
        <v>86</v>
      </c>
      <c r="BK222" s="272">
        <f>ROUND(I222*H222,2)</f>
        <v>0</v>
      </c>
      <c r="BL222" s="18" t="s">
        <v>267</v>
      </c>
      <c r="BM222" s="271" t="s">
        <v>1941</v>
      </c>
    </row>
    <row r="223" s="2" customFormat="1" ht="16.5" customHeight="1">
      <c r="A223" s="39"/>
      <c r="B223" s="40"/>
      <c r="C223" s="259" t="s">
        <v>522</v>
      </c>
      <c r="D223" s="259" t="s">
        <v>170</v>
      </c>
      <c r="E223" s="260" t="s">
        <v>1942</v>
      </c>
      <c r="F223" s="261" t="s">
        <v>1943</v>
      </c>
      <c r="G223" s="262" t="s">
        <v>1074</v>
      </c>
      <c r="H223" s="263">
        <v>20</v>
      </c>
      <c r="I223" s="264"/>
      <c r="J223" s="265">
        <f>ROUND(I223*H223,2)</f>
        <v>0</v>
      </c>
      <c r="K223" s="266"/>
      <c r="L223" s="45"/>
      <c r="M223" s="267" t="s">
        <v>1</v>
      </c>
      <c r="N223" s="268" t="s">
        <v>43</v>
      </c>
      <c r="O223" s="92"/>
      <c r="P223" s="269">
        <f>O223*H223</f>
        <v>0</v>
      </c>
      <c r="Q223" s="269">
        <v>0</v>
      </c>
      <c r="R223" s="269">
        <f>Q223*H223</f>
        <v>0</v>
      </c>
      <c r="S223" s="269">
        <v>0</v>
      </c>
      <c r="T223" s="27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71" t="s">
        <v>267</v>
      </c>
      <c r="AT223" s="271" t="s">
        <v>170</v>
      </c>
      <c r="AU223" s="271" t="s">
        <v>88</v>
      </c>
      <c r="AY223" s="18" t="s">
        <v>168</v>
      </c>
      <c r="BE223" s="272">
        <f>IF(N223="základní",J223,0)</f>
        <v>0</v>
      </c>
      <c r="BF223" s="272">
        <f>IF(N223="snížená",J223,0)</f>
        <v>0</v>
      </c>
      <c r="BG223" s="272">
        <f>IF(N223="zákl. přenesená",J223,0)</f>
        <v>0</v>
      </c>
      <c r="BH223" s="272">
        <f>IF(N223="sníž. přenesená",J223,0)</f>
        <v>0</v>
      </c>
      <c r="BI223" s="272">
        <f>IF(N223="nulová",J223,0)</f>
        <v>0</v>
      </c>
      <c r="BJ223" s="18" t="s">
        <v>86</v>
      </c>
      <c r="BK223" s="272">
        <f>ROUND(I223*H223,2)</f>
        <v>0</v>
      </c>
      <c r="BL223" s="18" t="s">
        <v>267</v>
      </c>
      <c r="BM223" s="271" t="s">
        <v>1944</v>
      </c>
    </row>
    <row r="224" s="13" customFormat="1">
      <c r="A224" s="13"/>
      <c r="B224" s="273"/>
      <c r="C224" s="274"/>
      <c r="D224" s="275" t="s">
        <v>176</v>
      </c>
      <c r="E224" s="276" t="s">
        <v>1</v>
      </c>
      <c r="F224" s="277" t="s">
        <v>1945</v>
      </c>
      <c r="G224" s="274"/>
      <c r="H224" s="278">
        <v>20</v>
      </c>
      <c r="I224" s="279"/>
      <c r="J224" s="274"/>
      <c r="K224" s="274"/>
      <c r="L224" s="280"/>
      <c r="M224" s="281"/>
      <c r="N224" s="282"/>
      <c r="O224" s="282"/>
      <c r="P224" s="282"/>
      <c r="Q224" s="282"/>
      <c r="R224" s="282"/>
      <c r="S224" s="282"/>
      <c r="T224" s="28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84" t="s">
        <v>176</v>
      </c>
      <c r="AU224" s="284" t="s">
        <v>88</v>
      </c>
      <c r="AV224" s="13" t="s">
        <v>88</v>
      </c>
      <c r="AW224" s="13" t="s">
        <v>34</v>
      </c>
      <c r="AX224" s="13" t="s">
        <v>86</v>
      </c>
      <c r="AY224" s="284" t="s">
        <v>168</v>
      </c>
    </row>
    <row r="225" s="2" customFormat="1" ht="16.5" customHeight="1">
      <c r="A225" s="39"/>
      <c r="B225" s="40"/>
      <c r="C225" s="259" t="s">
        <v>542</v>
      </c>
      <c r="D225" s="259" t="s">
        <v>170</v>
      </c>
      <c r="E225" s="260" t="s">
        <v>1946</v>
      </c>
      <c r="F225" s="261" t="s">
        <v>1947</v>
      </c>
      <c r="G225" s="262" t="s">
        <v>210</v>
      </c>
      <c r="H225" s="263">
        <v>120</v>
      </c>
      <c r="I225" s="264"/>
      <c r="J225" s="265">
        <f>ROUND(I225*H225,2)</f>
        <v>0</v>
      </c>
      <c r="K225" s="266"/>
      <c r="L225" s="45"/>
      <c r="M225" s="267" t="s">
        <v>1</v>
      </c>
      <c r="N225" s="268" t="s">
        <v>43</v>
      </c>
      <c r="O225" s="92"/>
      <c r="P225" s="269">
        <f>O225*H225</f>
        <v>0</v>
      </c>
      <c r="Q225" s="269">
        <v>0</v>
      </c>
      <c r="R225" s="269">
        <f>Q225*H225</f>
        <v>0</v>
      </c>
      <c r="S225" s="269">
        <v>0</v>
      </c>
      <c r="T225" s="27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71" t="s">
        <v>267</v>
      </c>
      <c r="AT225" s="271" t="s">
        <v>170</v>
      </c>
      <c r="AU225" s="271" t="s">
        <v>88</v>
      </c>
      <c r="AY225" s="18" t="s">
        <v>168</v>
      </c>
      <c r="BE225" s="272">
        <f>IF(N225="základní",J225,0)</f>
        <v>0</v>
      </c>
      <c r="BF225" s="272">
        <f>IF(N225="snížená",J225,0)</f>
        <v>0</v>
      </c>
      <c r="BG225" s="272">
        <f>IF(N225="zákl. přenesená",J225,0)</f>
        <v>0</v>
      </c>
      <c r="BH225" s="272">
        <f>IF(N225="sníž. přenesená",J225,0)</f>
        <v>0</v>
      </c>
      <c r="BI225" s="272">
        <f>IF(N225="nulová",J225,0)</f>
        <v>0</v>
      </c>
      <c r="BJ225" s="18" t="s">
        <v>86</v>
      </c>
      <c r="BK225" s="272">
        <f>ROUND(I225*H225,2)</f>
        <v>0</v>
      </c>
      <c r="BL225" s="18" t="s">
        <v>267</v>
      </c>
      <c r="BM225" s="271" t="s">
        <v>1948</v>
      </c>
    </row>
    <row r="226" s="2" customFormat="1" ht="16.5" customHeight="1">
      <c r="A226" s="39"/>
      <c r="B226" s="40"/>
      <c r="C226" s="259" t="s">
        <v>547</v>
      </c>
      <c r="D226" s="259" t="s">
        <v>170</v>
      </c>
      <c r="E226" s="260" t="s">
        <v>1949</v>
      </c>
      <c r="F226" s="261" t="s">
        <v>1950</v>
      </c>
      <c r="G226" s="262" t="s">
        <v>210</v>
      </c>
      <c r="H226" s="263">
        <v>120</v>
      </c>
      <c r="I226" s="264"/>
      <c r="J226" s="265">
        <f>ROUND(I226*H226,2)</f>
        <v>0</v>
      </c>
      <c r="K226" s="266"/>
      <c r="L226" s="45"/>
      <c r="M226" s="267" t="s">
        <v>1</v>
      </c>
      <c r="N226" s="268" t="s">
        <v>43</v>
      </c>
      <c r="O226" s="92"/>
      <c r="P226" s="269">
        <f>O226*H226</f>
        <v>0</v>
      </c>
      <c r="Q226" s="269">
        <v>0</v>
      </c>
      <c r="R226" s="269">
        <f>Q226*H226</f>
        <v>0</v>
      </c>
      <c r="S226" s="269">
        <v>0</v>
      </c>
      <c r="T226" s="27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71" t="s">
        <v>267</v>
      </c>
      <c r="AT226" s="271" t="s">
        <v>170</v>
      </c>
      <c r="AU226" s="271" t="s">
        <v>88</v>
      </c>
      <c r="AY226" s="18" t="s">
        <v>168</v>
      </c>
      <c r="BE226" s="272">
        <f>IF(N226="základní",J226,0)</f>
        <v>0</v>
      </c>
      <c r="BF226" s="272">
        <f>IF(N226="snížená",J226,0)</f>
        <v>0</v>
      </c>
      <c r="BG226" s="272">
        <f>IF(N226="zákl. přenesená",J226,0)</f>
        <v>0</v>
      </c>
      <c r="BH226" s="272">
        <f>IF(N226="sníž. přenesená",J226,0)</f>
        <v>0</v>
      </c>
      <c r="BI226" s="272">
        <f>IF(N226="nulová",J226,0)</f>
        <v>0</v>
      </c>
      <c r="BJ226" s="18" t="s">
        <v>86</v>
      </c>
      <c r="BK226" s="272">
        <f>ROUND(I226*H226,2)</f>
        <v>0</v>
      </c>
      <c r="BL226" s="18" t="s">
        <v>267</v>
      </c>
      <c r="BM226" s="271" t="s">
        <v>1951</v>
      </c>
    </row>
    <row r="227" s="2" customFormat="1" ht="21.75" customHeight="1">
      <c r="A227" s="39"/>
      <c r="B227" s="40"/>
      <c r="C227" s="259" t="s">
        <v>551</v>
      </c>
      <c r="D227" s="259" t="s">
        <v>170</v>
      </c>
      <c r="E227" s="260" t="s">
        <v>1952</v>
      </c>
      <c r="F227" s="261" t="s">
        <v>1953</v>
      </c>
      <c r="G227" s="262" t="s">
        <v>221</v>
      </c>
      <c r="H227" s="263">
        <v>1.1200000000000001</v>
      </c>
      <c r="I227" s="264"/>
      <c r="J227" s="265">
        <f>ROUND(I227*H227,2)</f>
        <v>0</v>
      </c>
      <c r="K227" s="266"/>
      <c r="L227" s="45"/>
      <c r="M227" s="267" t="s">
        <v>1</v>
      </c>
      <c r="N227" s="268" t="s">
        <v>43</v>
      </c>
      <c r="O227" s="92"/>
      <c r="P227" s="269">
        <f>O227*H227</f>
        <v>0</v>
      </c>
      <c r="Q227" s="269">
        <v>0</v>
      </c>
      <c r="R227" s="269">
        <f>Q227*H227</f>
        <v>0</v>
      </c>
      <c r="S227" s="269">
        <v>0</v>
      </c>
      <c r="T227" s="27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71" t="s">
        <v>267</v>
      </c>
      <c r="AT227" s="271" t="s">
        <v>170</v>
      </c>
      <c r="AU227" s="271" t="s">
        <v>88</v>
      </c>
      <c r="AY227" s="18" t="s">
        <v>168</v>
      </c>
      <c r="BE227" s="272">
        <f>IF(N227="základní",J227,0)</f>
        <v>0</v>
      </c>
      <c r="BF227" s="272">
        <f>IF(N227="snížená",J227,0)</f>
        <v>0</v>
      </c>
      <c r="BG227" s="272">
        <f>IF(N227="zákl. přenesená",J227,0)</f>
        <v>0</v>
      </c>
      <c r="BH227" s="272">
        <f>IF(N227="sníž. přenesená",J227,0)</f>
        <v>0</v>
      </c>
      <c r="BI227" s="272">
        <f>IF(N227="nulová",J227,0)</f>
        <v>0</v>
      </c>
      <c r="BJ227" s="18" t="s">
        <v>86</v>
      </c>
      <c r="BK227" s="272">
        <f>ROUND(I227*H227,2)</f>
        <v>0</v>
      </c>
      <c r="BL227" s="18" t="s">
        <v>267</v>
      </c>
      <c r="BM227" s="271" t="s">
        <v>1954</v>
      </c>
    </row>
    <row r="228" s="12" customFormat="1" ht="22.8" customHeight="1">
      <c r="A228" s="12"/>
      <c r="B228" s="243"/>
      <c r="C228" s="244"/>
      <c r="D228" s="245" t="s">
        <v>77</v>
      </c>
      <c r="E228" s="257" t="s">
        <v>1327</v>
      </c>
      <c r="F228" s="257" t="s">
        <v>1328</v>
      </c>
      <c r="G228" s="244"/>
      <c r="H228" s="244"/>
      <c r="I228" s="247"/>
      <c r="J228" s="258">
        <f>BK228</f>
        <v>0</v>
      </c>
      <c r="K228" s="244"/>
      <c r="L228" s="249"/>
      <c r="M228" s="250"/>
      <c r="N228" s="251"/>
      <c r="O228" s="251"/>
      <c r="P228" s="252">
        <f>SUM(P229:P230)</f>
        <v>0</v>
      </c>
      <c r="Q228" s="251"/>
      <c r="R228" s="252">
        <f>SUM(R229:R230)</f>
        <v>0.01464</v>
      </c>
      <c r="S228" s="251"/>
      <c r="T228" s="253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54" t="s">
        <v>88</v>
      </c>
      <c r="AT228" s="255" t="s">
        <v>77</v>
      </c>
      <c r="AU228" s="255" t="s">
        <v>86</v>
      </c>
      <c r="AY228" s="254" t="s">
        <v>168</v>
      </c>
      <c r="BK228" s="256">
        <f>SUM(BK229:BK230)</f>
        <v>0</v>
      </c>
    </row>
    <row r="229" s="2" customFormat="1" ht="16.5" customHeight="1">
      <c r="A229" s="39"/>
      <c r="B229" s="40"/>
      <c r="C229" s="259" t="s">
        <v>555</v>
      </c>
      <c r="D229" s="259" t="s">
        <v>170</v>
      </c>
      <c r="E229" s="260" t="s">
        <v>1955</v>
      </c>
      <c r="F229" s="261" t="s">
        <v>1956</v>
      </c>
      <c r="G229" s="262" t="s">
        <v>500</v>
      </c>
      <c r="H229" s="263">
        <v>244</v>
      </c>
      <c r="I229" s="264"/>
      <c r="J229" s="265">
        <f>ROUND(I229*H229,2)</f>
        <v>0</v>
      </c>
      <c r="K229" s="266"/>
      <c r="L229" s="45"/>
      <c r="M229" s="267" t="s">
        <v>1</v>
      </c>
      <c r="N229" s="268" t="s">
        <v>43</v>
      </c>
      <c r="O229" s="92"/>
      <c r="P229" s="269">
        <f>O229*H229</f>
        <v>0</v>
      </c>
      <c r="Q229" s="269">
        <v>6.0000000000000002E-05</v>
      </c>
      <c r="R229" s="269">
        <f>Q229*H229</f>
        <v>0.01464</v>
      </c>
      <c r="S229" s="269">
        <v>0</v>
      </c>
      <c r="T229" s="27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71" t="s">
        <v>267</v>
      </c>
      <c r="AT229" s="271" t="s">
        <v>170</v>
      </c>
      <c r="AU229" s="271" t="s">
        <v>88</v>
      </c>
      <c r="AY229" s="18" t="s">
        <v>168</v>
      </c>
      <c r="BE229" s="272">
        <f>IF(N229="základní",J229,0)</f>
        <v>0</v>
      </c>
      <c r="BF229" s="272">
        <f>IF(N229="snížená",J229,0)</f>
        <v>0</v>
      </c>
      <c r="BG229" s="272">
        <f>IF(N229="zákl. přenesená",J229,0)</f>
        <v>0</v>
      </c>
      <c r="BH229" s="272">
        <f>IF(N229="sníž. přenesená",J229,0)</f>
        <v>0</v>
      </c>
      <c r="BI229" s="272">
        <f>IF(N229="nulová",J229,0)</f>
        <v>0</v>
      </c>
      <c r="BJ229" s="18" t="s">
        <v>86</v>
      </c>
      <c r="BK229" s="272">
        <f>ROUND(I229*H229,2)</f>
        <v>0</v>
      </c>
      <c r="BL229" s="18" t="s">
        <v>267</v>
      </c>
      <c r="BM229" s="271" t="s">
        <v>1957</v>
      </c>
    </row>
    <row r="230" s="13" customFormat="1">
      <c r="A230" s="13"/>
      <c r="B230" s="273"/>
      <c r="C230" s="274"/>
      <c r="D230" s="275" t="s">
        <v>176</v>
      </c>
      <c r="E230" s="276" t="s">
        <v>1</v>
      </c>
      <c r="F230" s="277" t="s">
        <v>1958</v>
      </c>
      <c r="G230" s="274"/>
      <c r="H230" s="278">
        <v>244</v>
      </c>
      <c r="I230" s="279"/>
      <c r="J230" s="274"/>
      <c r="K230" s="274"/>
      <c r="L230" s="280"/>
      <c r="M230" s="334"/>
      <c r="N230" s="335"/>
      <c r="O230" s="335"/>
      <c r="P230" s="335"/>
      <c r="Q230" s="335"/>
      <c r="R230" s="335"/>
      <c r="S230" s="335"/>
      <c r="T230" s="3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84" t="s">
        <v>176</v>
      </c>
      <c r="AU230" s="284" t="s">
        <v>88</v>
      </c>
      <c r="AV230" s="13" t="s">
        <v>88</v>
      </c>
      <c r="AW230" s="13" t="s">
        <v>34</v>
      </c>
      <c r="AX230" s="13" t="s">
        <v>86</v>
      </c>
      <c r="AY230" s="284" t="s">
        <v>168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195"/>
      <c r="J231" s="68"/>
      <c r="K231" s="68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wR5SoKUhnxKCltuXnXQuUnjk1OoLvxvFWcQGssLqx5Ii8uyLfT4mrTRAb9R82dGyXgv15G9M2kY08NntAjkrVw==" hashValue="2YxzMcUtwlA1JL7Uk4NLWg2/Ou1qbN61lwtCv+aO/eQWGbHNz1OV9uA6Y3wItIpRrILMnXUT9/ZHghqnsQcsDA==" algorithmName="SHA-512" password="CC35"/>
  <autoFilter ref="C140:K23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88</v>
      </c>
    </row>
    <row r="4" s="1" customFormat="1" ht="24.96" customHeight="1">
      <c r="B4" s="21"/>
      <c r="D4" s="151" t="s">
        <v>108</v>
      </c>
      <c r="I4" s="147"/>
      <c r="L4" s="21"/>
      <c r="M4" s="152" t="s">
        <v>11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17</v>
      </c>
      <c r="I6" s="147"/>
      <c r="L6" s="21"/>
    </row>
    <row r="7" s="1" customFormat="1" ht="23.25" customHeight="1">
      <c r="B7" s="21"/>
      <c r="E7" s="154" t="str">
        <f>'Rekapitulace stavby'!K6</f>
        <v>Stavební úpravy objektu č.p. 10 v Příluce, k.ú. Příluka (okres Svitavy), parc.č. 34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109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1383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1384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1959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19</v>
      </c>
      <c r="E13" s="39"/>
      <c r="F13" s="142" t="s">
        <v>1</v>
      </c>
      <c r="G13" s="39"/>
      <c r="H13" s="39"/>
      <c r="I13" s="157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21</v>
      </c>
      <c r="E14" s="39"/>
      <c r="F14" s="142" t="s">
        <v>22</v>
      </c>
      <c r="G14" s="39"/>
      <c r="H14" s="39"/>
      <c r="I14" s="157" t="s">
        <v>23</v>
      </c>
      <c r="J14" s="158" t="str">
        <f>'Rekapitulace stavby'!AN8</f>
        <v>5. 12. 2020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25</v>
      </c>
      <c r="E16" s="39"/>
      <c r="F16" s="39"/>
      <c r="G16" s="39"/>
      <c r="H16" s="39"/>
      <c r="I16" s="157" t="s">
        <v>26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28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26</v>
      </c>
      <c r="J22" s="142" t="str">
        <f>IF('Rekapitulace stavby'!AN16="","",'Rekapitulace stavby'!AN16)</f>
        <v>01288296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Milan Drahoš</v>
      </c>
      <c r="F23" s="39"/>
      <c r="G23" s="39"/>
      <c r="H23" s="39"/>
      <c r="I23" s="157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35</v>
      </c>
      <c r="E25" s="39"/>
      <c r="F25" s="39"/>
      <c r="G25" s="39"/>
      <c r="H25" s="39"/>
      <c r="I25" s="157" t="s">
        <v>26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1960</v>
      </c>
      <c r="F26" s="39"/>
      <c r="G26" s="39"/>
      <c r="H26" s="39"/>
      <c r="I26" s="157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37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111</v>
      </c>
      <c r="E32" s="39"/>
      <c r="F32" s="39"/>
      <c r="G32" s="39"/>
      <c r="H32" s="39"/>
      <c r="I32" s="155"/>
      <c r="J32" s="166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7" t="s">
        <v>112</v>
      </c>
      <c r="E33" s="39"/>
      <c r="F33" s="39"/>
      <c r="G33" s="39"/>
      <c r="H33" s="39"/>
      <c r="I33" s="155"/>
      <c r="J33" s="166">
        <f>J106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155"/>
      <c r="J34" s="169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4"/>
      <c r="E35" s="164"/>
      <c r="F35" s="164"/>
      <c r="G35" s="164"/>
      <c r="H35" s="164"/>
      <c r="I35" s="165"/>
      <c r="J35" s="164"/>
      <c r="K35" s="164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1" t="s">
        <v>39</v>
      </c>
      <c r="J36" s="170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2" t="s">
        <v>42</v>
      </c>
      <c r="E37" s="153" t="s">
        <v>43</v>
      </c>
      <c r="F37" s="173">
        <f>ROUND((SUM(BE106:BE113) + SUM(BE135:BE207)),  2)</f>
        <v>0</v>
      </c>
      <c r="G37" s="39"/>
      <c r="H37" s="39"/>
      <c r="I37" s="174">
        <v>0.20999999999999999</v>
      </c>
      <c r="J37" s="173">
        <f>ROUND(((SUM(BE106:BE113) + SUM(BE135:BE207))*I37),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44</v>
      </c>
      <c r="F38" s="173">
        <f>ROUND((SUM(BF106:BF113) + SUM(BF135:BF207)),  2)</f>
        <v>0</v>
      </c>
      <c r="G38" s="39"/>
      <c r="H38" s="39"/>
      <c r="I38" s="174">
        <v>0.14999999999999999</v>
      </c>
      <c r="J38" s="173">
        <f>ROUND(((SUM(BF106:BF113) + SUM(BF135:BF207))*I38),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3">
        <f>ROUND((SUM(BG106:BG113) + SUM(BG135:BG207)),  2)</f>
        <v>0</v>
      </c>
      <c r="G39" s="39"/>
      <c r="H39" s="39"/>
      <c r="I39" s="174">
        <v>0.20999999999999999</v>
      </c>
      <c r="J39" s="173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46</v>
      </c>
      <c r="F40" s="173">
        <f>ROUND((SUM(BH106:BH113) + SUM(BH135:BH207)),  2)</f>
        <v>0</v>
      </c>
      <c r="G40" s="39"/>
      <c r="H40" s="39"/>
      <c r="I40" s="174">
        <v>0.14999999999999999</v>
      </c>
      <c r="J40" s="173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47</v>
      </c>
      <c r="F41" s="173">
        <f>ROUND((SUM(BI106:BI113) + SUM(BI135:BI207)),  2)</f>
        <v>0</v>
      </c>
      <c r="G41" s="39"/>
      <c r="H41" s="39"/>
      <c r="I41" s="174">
        <v>0</v>
      </c>
      <c r="J41" s="173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5"/>
      <c r="D43" s="176" t="s">
        <v>48</v>
      </c>
      <c r="E43" s="177"/>
      <c r="F43" s="177"/>
      <c r="G43" s="178" t="s">
        <v>49</v>
      </c>
      <c r="H43" s="179" t="s">
        <v>50</v>
      </c>
      <c r="I43" s="180"/>
      <c r="J43" s="181">
        <f>SUM(J34:J41)</f>
        <v>0</v>
      </c>
      <c r="K43" s="182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5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3" t="s">
        <v>51</v>
      </c>
      <c r="E50" s="184"/>
      <c r="F50" s="184"/>
      <c r="G50" s="183" t="s">
        <v>52</v>
      </c>
      <c r="H50" s="184"/>
      <c r="I50" s="185"/>
      <c r="J50" s="184"/>
      <c r="K50" s="18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9"/>
      <c r="J61" s="190" t="s">
        <v>54</v>
      </c>
      <c r="K61" s="18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55</v>
      </c>
      <c r="E65" s="191"/>
      <c r="F65" s="191"/>
      <c r="G65" s="183" t="s">
        <v>56</v>
      </c>
      <c r="H65" s="191"/>
      <c r="I65" s="192"/>
      <c r="J65" s="191"/>
      <c r="K65" s="19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9"/>
      <c r="J76" s="190" t="s">
        <v>54</v>
      </c>
      <c r="K76" s="18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99" t="str">
        <f>E7</f>
        <v>Stavební úpravy objektu č.p. 10 v Příluce, k.ú. Příluka (okres Svitavy), parc.č. 34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9" t="s">
        <v>1383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1384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D1.2.4 - Elektroinstalace - rozváděče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Příluka</v>
      </c>
      <c r="G91" s="41"/>
      <c r="H91" s="41"/>
      <c r="I91" s="157" t="s">
        <v>23</v>
      </c>
      <c r="J91" s="80" t="str">
        <f>IF(J14="","",J14)</f>
        <v>5. 12. 2020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157" t="s">
        <v>31</v>
      </c>
      <c r="J93" s="37" t="str">
        <f>E23</f>
        <v>Ing. Milan Drahoš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35</v>
      </c>
      <c r="J94" s="37" t="str">
        <f>E26</f>
        <v>Ing Polanský Jiří Ph.D.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0" t="s">
        <v>114</v>
      </c>
      <c r="D96" s="201"/>
      <c r="E96" s="201"/>
      <c r="F96" s="201"/>
      <c r="G96" s="201"/>
      <c r="H96" s="201"/>
      <c r="I96" s="202"/>
      <c r="J96" s="203" t="s">
        <v>115</v>
      </c>
      <c r="K96" s="20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4" t="s">
        <v>116</v>
      </c>
      <c r="D98" s="41"/>
      <c r="E98" s="41"/>
      <c r="F98" s="41"/>
      <c r="G98" s="41"/>
      <c r="H98" s="41"/>
      <c r="I98" s="155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205"/>
      <c r="C99" s="206"/>
      <c r="D99" s="207" t="s">
        <v>1961</v>
      </c>
      <c r="E99" s="208"/>
      <c r="F99" s="208"/>
      <c r="G99" s="208"/>
      <c r="H99" s="208"/>
      <c r="I99" s="209"/>
      <c r="J99" s="210">
        <f>J136</f>
        <v>0</v>
      </c>
      <c r="K99" s="206"/>
      <c r="L99" s="21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5"/>
      <c r="C100" s="206"/>
      <c r="D100" s="207" t="s">
        <v>1962</v>
      </c>
      <c r="E100" s="208"/>
      <c r="F100" s="208"/>
      <c r="G100" s="208"/>
      <c r="H100" s="208"/>
      <c r="I100" s="209"/>
      <c r="J100" s="210">
        <f>J152</f>
        <v>0</v>
      </c>
      <c r="K100" s="206"/>
      <c r="L100" s="21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5"/>
      <c r="C101" s="206"/>
      <c r="D101" s="207" t="s">
        <v>1963</v>
      </c>
      <c r="E101" s="208"/>
      <c r="F101" s="208"/>
      <c r="G101" s="208"/>
      <c r="H101" s="208"/>
      <c r="I101" s="209"/>
      <c r="J101" s="210">
        <f>J164</f>
        <v>0</v>
      </c>
      <c r="K101" s="206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5"/>
      <c r="C102" s="206"/>
      <c r="D102" s="207" t="s">
        <v>1964</v>
      </c>
      <c r="E102" s="208"/>
      <c r="F102" s="208"/>
      <c r="G102" s="208"/>
      <c r="H102" s="208"/>
      <c r="I102" s="209"/>
      <c r="J102" s="210">
        <f>J193</f>
        <v>0</v>
      </c>
      <c r="K102" s="206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5"/>
      <c r="C103" s="206"/>
      <c r="D103" s="207" t="s">
        <v>1965</v>
      </c>
      <c r="E103" s="208"/>
      <c r="F103" s="208"/>
      <c r="G103" s="208"/>
      <c r="H103" s="208"/>
      <c r="I103" s="209"/>
      <c r="J103" s="210">
        <f>J198</f>
        <v>0</v>
      </c>
      <c r="K103" s="206"/>
      <c r="L103" s="21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204" t="s">
        <v>143</v>
      </c>
      <c r="D106" s="41"/>
      <c r="E106" s="41"/>
      <c r="F106" s="41"/>
      <c r="G106" s="41"/>
      <c r="H106" s="41"/>
      <c r="I106" s="155"/>
      <c r="J106" s="218">
        <f>ROUND(J107 + J108 + J109 + J110 + J111 + J112,2)</f>
        <v>0</v>
      </c>
      <c r="K106" s="41"/>
      <c r="L106" s="64"/>
      <c r="N106" s="219" t="s">
        <v>42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220" t="s">
        <v>144</v>
      </c>
      <c r="E107" s="221"/>
      <c r="F107" s="221"/>
      <c r="G107" s="41"/>
      <c r="H107" s="41"/>
      <c r="I107" s="155"/>
      <c r="J107" s="222">
        <v>0</v>
      </c>
      <c r="K107" s="41"/>
      <c r="L107" s="223"/>
      <c r="M107" s="224"/>
      <c r="N107" s="225" t="s">
        <v>43</v>
      </c>
      <c r="O107" s="224"/>
      <c r="P107" s="224"/>
      <c r="Q107" s="224"/>
      <c r="R107" s="224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6" t="s">
        <v>145</v>
      </c>
      <c r="AZ107" s="224"/>
      <c r="BA107" s="224"/>
      <c r="BB107" s="224"/>
      <c r="BC107" s="224"/>
      <c r="BD107" s="224"/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26" t="s">
        <v>86</v>
      </c>
      <c r="BK107" s="224"/>
      <c r="BL107" s="224"/>
      <c r="BM107" s="224"/>
    </row>
    <row r="108" s="2" customFormat="1" ht="18" customHeight="1">
      <c r="A108" s="39"/>
      <c r="B108" s="40"/>
      <c r="C108" s="41"/>
      <c r="D108" s="220" t="s">
        <v>146</v>
      </c>
      <c r="E108" s="221"/>
      <c r="F108" s="221"/>
      <c r="G108" s="41"/>
      <c r="H108" s="41"/>
      <c r="I108" s="155"/>
      <c r="J108" s="222">
        <v>0</v>
      </c>
      <c r="K108" s="41"/>
      <c r="L108" s="223"/>
      <c r="M108" s="224"/>
      <c r="N108" s="225" t="s">
        <v>43</v>
      </c>
      <c r="O108" s="224"/>
      <c r="P108" s="224"/>
      <c r="Q108" s="224"/>
      <c r="R108" s="224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6" t="s">
        <v>145</v>
      </c>
      <c r="AZ108" s="224"/>
      <c r="BA108" s="224"/>
      <c r="BB108" s="224"/>
      <c r="BC108" s="224"/>
      <c r="BD108" s="224"/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26" t="s">
        <v>86</v>
      </c>
      <c r="BK108" s="224"/>
      <c r="BL108" s="224"/>
      <c r="BM108" s="224"/>
    </row>
    <row r="109" s="2" customFormat="1" ht="18" customHeight="1">
      <c r="A109" s="39"/>
      <c r="B109" s="40"/>
      <c r="C109" s="41"/>
      <c r="D109" s="220" t="s">
        <v>147</v>
      </c>
      <c r="E109" s="221"/>
      <c r="F109" s="221"/>
      <c r="G109" s="41"/>
      <c r="H109" s="41"/>
      <c r="I109" s="155"/>
      <c r="J109" s="222">
        <v>0</v>
      </c>
      <c r="K109" s="41"/>
      <c r="L109" s="223"/>
      <c r="M109" s="224"/>
      <c r="N109" s="225" t="s">
        <v>43</v>
      </c>
      <c r="O109" s="224"/>
      <c r="P109" s="224"/>
      <c r="Q109" s="224"/>
      <c r="R109" s="224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6" t="s">
        <v>145</v>
      </c>
      <c r="AZ109" s="224"/>
      <c r="BA109" s="224"/>
      <c r="BB109" s="224"/>
      <c r="BC109" s="224"/>
      <c r="BD109" s="224"/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26" t="s">
        <v>86</v>
      </c>
      <c r="BK109" s="224"/>
      <c r="BL109" s="224"/>
      <c r="BM109" s="224"/>
    </row>
    <row r="110" s="2" customFormat="1" ht="18" customHeight="1">
      <c r="A110" s="39"/>
      <c r="B110" s="40"/>
      <c r="C110" s="41"/>
      <c r="D110" s="220" t="s">
        <v>148</v>
      </c>
      <c r="E110" s="221"/>
      <c r="F110" s="221"/>
      <c r="G110" s="41"/>
      <c r="H110" s="41"/>
      <c r="I110" s="155"/>
      <c r="J110" s="222">
        <v>0</v>
      </c>
      <c r="K110" s="41"/>
      <c r="L110" s="223"/>
      <c r="M110" s="224"/>
      <c r="N110" s="225" t="s">
        <v>43</v>
      </c>
      <c r="O110" s="224"/>
      <c r="P110" s="224"/>
      <c r="Q110" s="224"/>
      <c r="R110" s="224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6" t="s">
        <v>145</v>
      </c>
      <c r="AZ110" s="224"/>
      <c r="BA110" s="224"/>
      <c r="BB110" s="224"/>
      <c r="BC110" s="224"/>
      <c r="BD110" s="224"/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26" t="s">
        <v>86</v>
      </c>
      <c r="BK110" s="224"/>
      <c r="BL110" s="224"/>
      <c r="BM110" s="224"/>
    </row>
    <row r="111" s="2" customFormat="1" ht="18" customHeight="1">
      <c r="A111" s="39"/>
      <c r="B111" s="40"/>
      <c r="C111" s="41"/>
      <c r="D111" s="220" t="s">
        <v>149</v>
      </c>
      <c r="E111" s="221"/>
      <c r="F111" s="221"/>
      <c r="G111" s="41"/>
      <c r="H111" s="41"/>
      <c r="I111" s="155"/>
      <c r="J111" s="222">
        <v>0</v>
      </c>
      <c r="K111" s="41"/>
      <c r="L111" s="223"/>
      <c r="M111" s="224"/>
      <c r="N111" s="225" t="s">
        <v>43</v>
      </c>
      <c r="O111" s="224"/>
      <c r="P111" s="224"/>
      <c r="Q111" s="224"/>
      <c r="R111" s="224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6" t="s">
        <v>145</v>
      </c>
      <c r="AZ111" s="224"/>
      <c r="BA111" s="224"/>
      <c r="BB111" s="224"/>
      <c r="BC111" s="224"/>
      <c r="BD111" s="224"/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26" t="s">
        <v>86</v>
      </c>
      <c r="BK111" s="224"/>
      <c r="BL111" s="224"/>
      <c r="BM111" s="224"/>
    </row>
    <row r="112" s="2" customFormat="1" ht="18" customHeight="1">
      <c r="A112" s="39"/>
      <c r="B112" s="40"/>
      <c r="C112" s="41"/>
      <c r="D112" s="221" t="s">
        <v>150</v>
      </c>
      <c r="E112" s="41"/>
      <c r="F112" s="41"/>
      <c r="G112" s="41"/>
      <c r="H112" s="41"/>
      <c r="I112" s="155"/>
      <c r="J112" s="222">
        <f>ROUND(J32*T112,2)</f>
        <v>0</v>
      </c>
      <c r="K112" s="41"/>
      <c r="L112" s="223"/>
      <c r="M112" s="224"/>
      <c r="N112" s="225" t="s">
        <v>43</v>
      </c>
      <c r="O112" s="224"/>
      <c r="P112" s="224"/>
      <c r="Q112" s="224"/>
      <c r="R112" s="224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6" t="s">
        <v>151</v>
      </c>
      <c r="AZ112" s="224"/>
      <c r="BA112" s="224"/>
      <c r="BB112" s="224"/>
      <c r="BC112" s="224"/>
      <c r="BD112" s="224"/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26" t="s">
        <v>86</v>
      </c>
      <c r="BK112" s="224"/>
      <c r="BL112" s="224"/>
      <c r="BM112" s="224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228" t="s">
        <v>152</v>
      </c>
      <c r="D114" s="201"/>
      <c r="E114" s="201"/>
      <c r="F114" s="201"/>
      <c r="G114" s="201"/>
      <c r="H114" s="201"/>
      <c r="I114" s="202"/>
      <c r="J114" s="229">
        <f>ROUND(J98+J106,2)</f>
        <v>0</v>
      </c>
      <c r="K114" s="20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198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153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</v>
      </c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3.25" customHeight="1">
      <c r="A123" s="39"/>
      <c r="B123" s="40"/>
      <c r="C123" s="41"/>
      <c r="D123" s="41"/>
      <c r="E123" s="199" t="str">
        <f>E7</f>
        <v>Stavební úpravy objektu č.p. 10 v Příluce, k.ú. Příluka (okres Svitavy), parc.č. 34</v>
      </c>
      <c r="F123" s="33"/>
      <c r="G123" s="33"/>
      <c r="H123" s="33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109</v>
      </c>
      <c r="D124" s="23"/>
      <c r="E124" s="23"/>
      <c r="F124" s="23"/>
      <c r="G124" s="23"/>
      <c r="H124" s="23"/>
      <c r="I124" s="147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99" t="s">
        <v>1383</v>
      </c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1384</v>
      </c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D1.2.4 - Elektroinstalace - rozváděče</v>
      </c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21</v>
      </c>
      <c r="D129" s="41"/>
      <c r="E129" s="41"/>
      <c r="F129" s="28" t="str">
        <f>F14</f>
        <v>Příluka</v>
      </c>
      <c r="G129" s="41"/>
      <c r="H129" s="41"/>
      <c r="I129" s="157" t="s">
        <v>23</v>
      </c>
      <c r="J129" s="80" t="str">
        <f>IF(J14="","",J14)</f>
        <v>5. 12. 2020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25</v>
      </c>
      <c r="D131" s="41"/>
      <c r="E131" s="41"/>
      <c r="F131" s="28" t="str">
        <f>E17</f>
        <v xml:space="preserve"> </v>
      </c>
      <c r="G131" s="41"/>
      <c r="H131" s="41"/>
      <c r="I131" s="157" t="s">
        <v>31</v>
      </c>
      <c r="J131" s="37" t="str">
        <f>E23</f>
        <v>Ing. Milan Drahoš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29</v>
      </c>
      <c r="D132" s="41"/>
      <c r="E132" s="41"/>
      <c r="F132" s="28" t="str">
        <f>IF(E20="","",E20)</f>
        <v>Vyplň údaj</v>
      </c>
      <c r="G132" s="41"/>
      <c r="H132" s="41"/>
      <c r="I132" s="157" t="s">
        <v>35</v>
      </c>
      <c r="J132" s="37" t="str">
        <f>E26</f>
        <v>Ing Polanský Jiří Ph.D.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155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30"/>
      <c r="B134" s="231"/>
      <c r="C134" s="232" t="s">
        <v>154</v>
      </c>
      <c r="D134" s="233" t="s">
        <v>63</v>
      </c>
      <c r="E134" s="233" t="s">
        <v>59</v>
      </c>
      <c r="F134" s="233" t="s">
        <v>60</v>
      </c>
      <c r="G134" s="233" t="s">
        <v>155</v>
      </c>
      <c r="H134" s="233" t="s">
        <v>156</v>
      </c>
      <c r="I134" s="234" t="s">
        <v>157</v>
      </c>
      <c r="J134" s="235" t="s">
        <v>115</v>
      </c>
      <c r="K134" s="236" t="s">
        <v>158</v>
      </c>
      <c r="L134" s="237"/>
      <c r="M134" s="101" t="s">
        <v>1</v>
      </c>
      <c r="N134" s="102" t="s">
        <v>42</v>
      </c>
      <c r="O134" s="102" t="s">
        <v>159</v>
      </c>
      <c r="P134" s="102" t="s">
        <v>160</v>
      </c>
      <c r="Q134" s="102" t="s">
        <v>161</v>
      </c>
      <c r="R134" s="102" t="s">
        <v>162</v>
      </c>
      <c r="S134" s="102" t="s">
        <v>163</v>
      </c>
      <c r="T134" s="103" t="s">
        <v>164</v>
      </c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</row>
    <row r="135" s="2" customFormat="1" ht="22.8" customHeight="1">
      <c r="A135" s="39"/>
      <c r="B135" s="40"/>
      <c r="C135" s="108" t="s">
        <v>165</v>
      </c>
      <c r="D135" s="41"/>
      <c r="E135" s="41"/>
      <c r="F135" s="41"/>
      <c r="G135" s="41"/>
      <c r="H135" s="41"/>
      <c r="I135" s="155"/>
      <c r="J135" s="238">
        <f>BK135</f>
        <v>0</v>
      </c>
      <c r="K135" s="41"/>
      <c r="L135" s="45"/>
      <c r="M135" s="104"/>
      <c r="N135" s="239"/>
      <c r="O135" s="105"/>
      <c r="P135" s="240">
        <f>P136+P152+P164+P193+P198</f>
        <v>0</v>
      </c>
      <c r="Q135" s="105"/>
      <c r="R135" s="240">
        <f>R136+R152+R164+R193+R198</f>
        <v>0</v>
      </c>
      <c r="S135" s="105"/>
      <c r="T135" s="241">
        <f>T136+T152+T164+T193+T198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77</v>
      </c>
      <c r="AU135" s="18" t="s">
        <v>117</v>
      </c>
      <c r="BK135" s="242">
        <f>BK136+BK152+BK164+BK193+BK198</f>
        <v>0</v>
      </c>
    </row>
    <row r="136" s="12" customFormat="1" ht="25.92" customHeight="1">
      <c r="A136" s="12"/>
      <c r="B136" s="243"/>
      <c r="C136" s="244"/>
      <c r="D136" s="245" t="s">
        <v>77</v>
      </c>
      <c r="E136" s="246" t="s">
        <v>1966</v>
      </c>
      <c r="F136" s="246" t="s">
        <v>1967</v>
      </c>
      <c r="G136" s="244"/>
      <c r="H136" s="244"/>
      <c r="I136" s="247"/>
      <c r="J136" s="248">
        <f>BK136</f>
        <v>0</v>
      </c>
      <c r="K136" s="244"/>
      <c r="L136" s="249"/>
      <c r="M136" s="250"/>
      <c r="N136" s="251"/>
      <c r="O136" s="251"/>
      <c r="P136" s="252">
        <f>SUM(P137:P151)</f>
        <v>0</v>
      </c>
      <c r="Q136" s="251"/>
      <c r="R136" s="252">
        <f>SUM(R137:R151)</f>
        <v>0</v>
      </c>
      <c r="S136" s="251"/>
      <c r="T136" s="253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54" t="s">
        <v>86</v>
      </c>
      <c r="AT136" s="255" t="s">
        <v>77</v>
      </c>
      <c r="AU136" s="255" t="s">
        <v>78</v>
      </c>
      <c r="AY136" s="254" t="s">
        <v>168</v>
      </c>
      <c r="BK136" s="256">
        <f>SUM(BK137:BK151)</f>
        <v>0</v>
      </c>
    </row>
    <row r="137" s="2" customFormat="1" ht="33" customHeight="1">
      <c r="A137" s="39"/>
      <c r="B137" s="40"/>
      <c r="C137" s="317" t="s">
        <v>86</v>
      </c>
      <c r="D137" s="317" t="s">
        <v>256</v>
      </c>
      <c r="E137" s="318" t="s">
        <v>1968</v>
      </c>
      <c r="F137" s="319" t="s">
        <v>1969</v>
      </c>
      <c r="G137" s="320" t="s">
        <v>1</v>
      </c>
      <c r="H137" s="321">
        <v>1</v>
      </c>
      <c r="I137" s="322"/>
      <c r="J137" s="323">
        <f>ROUND(I137*H137,2)</f>
        <v>0</v>
      </c>
      <c r="K137" s="324"/>
      <c r="L137" s="325"/>
      <c r="M137" s="326" t="s">
        <v>1</v>
      </c>
      <c r="N137" s="327" t="s">
        <v>43</v>
      </c>
      <c r="O137" s="92"/>
      <c r="P137" s="269">
        <f>O137*H137</f>
        <v>0</v>
      </c>
      <c r="Q137" s="269">
        <v>0</v>
      </c>
      <c r="R137" s="269">
        <f>Q137*H137</f>
        <v>0</v>
      </c>
      <c r="S137" s="269">
        <v>0</v>
      </c>
      <c r="T137" s="27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1" t="s">
        <v>213</v>
      </c>
      <c r="AT137" s="271" t="s">
        <v>256</v>
      </c>
      <c r="AU137" s="271" t="s">
        <v>86</v>
      </c>
      <c r="AY137" s="18" t="s">
        <v>168</v>
      </c>
      <c r="BE137" s="272">
        <f>IF(N137="základní",J137,0)</f>
        <v>0</v>
      </c>
      <c r="BF137" s="272">
        <f>IF(N137="snížená",J137,0)</f>
        <v>0</v>
      </c>
      <c r="BG137" s="272">
        <f>IF(N137="zákl. přenesená",J137,0)</f>
        <v>0</v>
      </c>
      <c r="BH137" s="272">
        <f>IF(N137="sníž. přenesená",J137,0)</f>
        <v>0</v>
      </c>
      <c r="BI137" s="272">
        <f>IF(N137="nulová",J137,0)</f>
        <v>0</v>
      </c>
      <c r="BJ137" s="18" t="s">
        <v>86</v>
      </c>
      <c r="BK137" s="272">
        <f>ROUND(I137*H137,2)</f>
        <v>0</v>
      </c>
      <c r="BL137" s="18" t="s">
        <v>174</v>
      </c>
      <c r="BM137" s="271" t="s">
        <v>88</v>
      </c>
    </row>
    <row r="138" s="2" customFormat="1" ht="21.75" customHeight="1">
      <c r="A138" s="39"/>
      <c r="B138" s="40"/>
      <c r="C138" s="317" t="s">
        <v>88</v>
      </c>
      <c r="D138" s="317" t="s">
        <v>256</v>
      </c>
      <c r="E138" s="318" t="s">
        <v>1970</v>
      </c>
      <c r="F138" s="319" t="s">
        <v>1971</v>
      </c>
      <c r="G138" s="320" t="s">
        <v>1</v>
      </c>
      <c r="H138" s="321">
        <v>8</v>
      </c>
      <c r="I138" s="322"/>
      <c r="J138" s="323">
        <f>ROUND(I138*H138,2)</f>
        <v>0</v>
      </c>
      <c r="K138" s="324"/>
      <c r="L138" s="325"/>
      <c r="M138" s="326" t="s">
        <v>1</v>
      </c>
      <c r="N138" s="327" t="s">
        <v>43</v>
      </c>
      <c r="O138" s="92"/>
      <c r="P138" s="269">
        <f>O138*H138</f>
        <v>0</v>
      </c>
      <c r="Q138" s="269">
        <v>0</v>
      </c>
      <c r="R138" s="269">
        <f>Q138*H138</f>
        <v>0</v>
      </c>
      <c r="S138" s="269">
        <v>0</v>
      </c>
      <c r="T138" s="27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1" t="s">
        <v>213</v>
      </c>
      <c r="AT138" s="271" t="s">
        <v>256</v>
      </c>
      <c r="AU138" s="271" t="s">
        <v>86</v>
      </c>
      <c r="AY138" s="18" t="s">
        <v>168</v>
      </c>
      <c r="BE138" s="272">
        <f>IF(N138="základní",J138,0)</f>
        <v>0</v>
      </c>
      <c r="BF138" s="272">
        <f>IF(N138="snížená",J138,0)</f>
        <v>0</v>
      </c>
      <c r="BG138" s="272">
        <f>IF(N138="zákl. přenesená",J138,0)</f>
        <v>0</v>
      </c>
      <c r="BH138" s="272">
        <f>IF(N138="sníž. přenesená",J138,0)</f>
        <v>0</v>
      </c>
      <c r="BI138" s="272">
        <f>IF(N138="nulová",J138,0)</f>
        <v>0</v>
      </c>
      <c r="BJ138" s="18" t="s">
        <v>86</v>
      </c>
      <c r="BK138" s="272">
        <f>ROUND(I138*H138,2)</f>
        <v>0</v>
      </c>
      <c r="BL138" s="18" t="s">
        <v>174</v>
      </c>
      <c r="BM138" s="271" t="s">
        <v>174</v>
      </c>
    </row>
    <row r="139" s="2" customFormat="1" ht="21.75" customHeight="1">
      <c r="A139" s="39"/>
      <c r="B139" s="40"/>
      <c r="C139" s="317" t="s">
        <v>187</v>
      </c>
      <c r="D139" s="317" t="s">
        <v>256</v>
      </c>
      <c r="E139" s="318" t="s">
        <v>1972</v>
      </c>
      <c r="F139" s="319" t="s">
        <v>1973</v>
      </c>
      <c r="G139" s="320" t="s">
        <v>1</v>
      </c>
      <c r="H139" s="321">
        <v>3</v>
      </c>
      <c r="I139" s="322"/>
      <c r="J139" s="323">
        <f>ROUND(I139*H139,2)</f>
        <v>0</v>
      </c>
      <c r="K139" s="324"/>
      <c r="L139" s="325"/>
      <c r="M139" s="326" t="s">
        <v>1</v>
      </c>
      <c r="N139" s="327" t="s">
        <v>43</v>
      </c>
      <c r="O139" s="92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1" t="s">
        <v>213</v>
      </c>
      <c r="AT139" s="271" t="s">
        <v>256</v>
      </c>
      <c r="AU139" s="271" t="s">
        <v>86</v>
      </c>
      <c r="AY139" s="18" t="s">
        <v>168</v>
      </c>
      <c r="BE139" s="272">
        <f>IF(N139="základní",J139,0)</f>
        <v>0</v>
      </c>
      <c r="BF139" s="272">
        <f>IF(N139="snížená",J139,0)</f>
        <v>0</v>
      </c>
      <c r="BG139" s="272">
        <f>IF(N139="zákl. přenesená",J139,0)</f>
        <v>0</v>
      </c>
      <c r="BH139" s="272">
        <f>IF(N139="sníž. přenesená",J139,0)</f>
        <v>0</v>
      </c>
      <c r="BI139" s="272">
        <f>IF(N139="nulová",J139,0)</f>
        <v>0</v>
      </c>
      <c r="BJ139" s="18" t="s">
        <v>86</v>
      </c>
      <c r="BK139" s="272">
        <f>ROUND(I139*H139,2)</f>
        <v>0</v>
      </c>
      <c r="BL139" s="18" t="s">
        <v>174</v>
      </c>
      <c r="BM139" s="271" t="s">
        <v>202</v>
      </c>
    </row>
    <row r="140" s="2" customFormat="1" ht="21.75" customHeight="1">
      <c r="A140" s="39"/>
      <c r="B140" s="40"/>
      <c r="C140" s="317" t="s">
        <v>174</v>
      </c>
      <c r="D140" s="317" t="s">
        <v>256</v>
      </c>
      <c r="E140" s="318" t="s">
        <v>1974</v>
      </c>
      <c r="F140" s="319" t="s">
        <v>1975</v>
      </c>
      <c r="G140" s="320" t="s">
        <v>1</v>
      </c>
      <c r="H140" s="321">
        <v>4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43</v>
      </c>
      <c r="O140" s="92"/>
      <c r="P140" s="269">
        <f>O140*H140</f>
        <v>0</v>
      </c>
      <c r="Q140" s="269">
        <v>0</v>
      </c>
      <c r="R140" s="269">
        <f>Q140*H140</f>
        <v>0</v>
      </c>
      <c r="S140" s="269">
        <v>0</v>
      </c>
      <c r="T140" s="27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1" t="s">
        <v>213</v>
      </c>
      <c r="AT140" s="271" t="s">
        <v>256</v>
      </c>
      <c r="AU140" s="271" t="s">
        <v>86</v>
      </c>
      <c r="AY140" s="18" t="s">
        <v>168</v>
      </c>
      <c r="BE140" s="272">
        <f>IF(N140="základní",J140,0)</f>
        <v>0</v>
      </c>
      <c r="BF140" s="272">
        <f>IF(N140="snížená",J140,0)</f>
        <v>0</v>
      </c>
      <c r="BG140" s="272">
        <f>IF(N140="zákl. přenesená",J140,0)</f>
        <v>0</v>
      </c>
      <c r="BH140" s="272">
        <f>IF(N140="sníž. přenesená",J140,0)</f>
        <v>0</v>
      </c>
      <c r="BI140" s="272">
        <f>IF(N140="nulová",J140,0)</f>
        <v>0</v>
      </c>
      <c r="BJ140" s="18" t="s">
        <v>86</v>
      </c>
      <c r="BK140" s="272">
        <f>ROUND(I140*H140,2)</f>
        <v>0</v>
      </c>
      <c r="BL140" s="18" t="s">
        <v>174</v>
      </c>
      <c r="BM140" s="271" t="s">
        <v>213</v>
      </c>
    </row>
    <row r="141" s="2" customFormat="1" ht="21.75" customHeight="1">
      <c r="A141" s="39"/>
      <c r="B141" s="40"/>
      <c r="C141" s="317" t="s">
        <v>197</v>
      </c>
      <c r="D141" s="317" t="s">
        <v>256</v>
      </c>
      <c r="E141" s="318" t="s">
        <v>1976</v>
      </c>
      <c r="F141" s="319" t="s">
        <v>1977</v>
      </c>
      <c r="G141" s="320" t="s">
        <v>1</v>
      </c>
      <c r="H141" s="321">
        <v>21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43</v>
      </c>
      <c r="O141" s="92"/>
      <c r="P141" s="269">
        <f>O141*H141</f>
        <v>0</v>
      </c>
      <c r="Q141" s="269">
        <v>0</v>
      </c>
      <c r="R141" s="269">
        <f>Q141*H141</f>
        <v>0</v>
      </c>
      <c r="S141" s="269">
        <v>0</v>
      </c>
      <c r="T141" s="27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1" t="s">
        <v>213</v>
      </c>
      <c r="AT141" s="271" t="s">
        <v>256</v>
      </c>
      <c r="AU141" s="271" t="s">
        <v>86</v>
      </c>
      <c r="AY141" s="18" t="s">
        <v>168</v>
      </c>
      <c r="BE141" s="272">
        <f>IF(N141="základní",J141,0)</f>
        <v>0</v>
      </c>
      <c r="BF141" s="272">
        <f>IF(N141="snížená",J141,0)</f>
        <v>0</v>
      </c>
      <c r="BG141" s="272">
        <f>IF(N141="zákl. přenesená",J141,0)</f>
        <v>0</v>
      </c>
      <c r="BH141" s="272">
        <f>IF(N141="sníž. přenesená",J141,0)</f>
        <v>0</v>
      </c>
      <c r="BI141" s="272">
        <f>IF(N141="nulová",J141,0)</f>
        <v>0</v>
      </c>
      <c r="BJ141" s="18" t="s">
        <v>86</v>
      </c>
      <c r="BK141" s="272">
        <f>ROUND(I141*H141,2)</f>
        <v>0</v>
      </c>
      <c r="BL141" s="18" t="s">
        <v>174</v>
      </c>
      <c r="BM141" s="271" t="s">
        <v>225</v>
      </c>
    </row>
    <row r="142" s="2" customFormat="1" ht="21.75" customHeight="1">
      <c r="A142" s="39"/>
      <c r="B142" s="40"/>
      <c r="C142" s="317" t="s">
        <v>202</v>
      </c>
      <c r="D142" s="317" t="s">
        <v>256</v>
      </c>
      <c r="E142" s="318" t="s">
        <v>1978</v>
      </c>
      <c r="F142" s="319" t="s">
        <v>1979</v>
      </c>
      <c r="G142" s="320" t="s">
        <v>1</v>
      </c>
      <c r="H142" s="321">
        <v>1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43</v>
      </c>
      <c r="O142" s="92"/>
      <c r="P142" s="269">
        <f>O142*H142</f>
        <v>0</v>
      </c>
      <c r="Q142" s="269">
        <v>0</v>
      </c>
      <c r="R142" s="269">
        <f>Q142*H142</f>
        <v>0</v>
      </c>
      <c r="S142" s="269">
        <v>0</v>
      </c>
      <c r="T142" s="27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1" t="s">
        <v>213</v>
      </c>
      <c r="AT142" s="271" t="s">
        <v>256</v>
      </c>
      <c r="AU142" s="271" t="s">
        <v>86</v>
      </c>
      <c r="AY142" s="18" t="s">
        <v>168</v>
      </c>
      <c r="BE142" s="272">
        <f>IF(N142="základní",J142,0)</f>
        <v>0</v>
      </c>
      <c r="BF142" s="272">
        <f>IF(N142="snížená",J142,0)</f>
        <v>0</v>
      </c>
      <c r="BG142" s="272">
        <f>IF(N142="zákl. přenesená",J142,0)</f>
        <v>0</v>
      </c>
      <c r="BH142" s="272">
        <f>IF(N142="sníž. přenesená",J142,0)</f>
        <v>0</v>
      </c>
      <c r="BI142" s="272">
        <f>IF(N142="nulová",J142,0)</f>
        <v>0</v>
      </c>
      <c r="BJ142" s="18" t="s">
        <v>86</v>
      </c>
      <c r="BK142" s="272">
        <f>ROUND(I142*H142,2)</f>
        <v>0</v>
      </c>
      <c r="BL142" s="18" t="s">
        <v>174</v>
      </c>
      <c r="BM142" s="271" t="s">
        <v>246</v>
      </c>
    </row>
    <row r="143" s="2" customFormat="1" ht="21.75" customHeight="1">
      <c r="A143" s="39"/>
      <c r="B143" s="40"/>
      <c r="C143" s="317" t="s">
        <v>207</v>
      </c>
      <c r="D143" s="317" t="s">
        <v>256</v>
      </c>
      <c r="E143" s="318" t="s">
        <v>1980</v>
      </c>
      <c r="F143" s="319" t="s">
        <v>1981</v>
      </c>
      <c r="G143" s="320" t="s">
        <v>1</v>
      </c>
      <c r="H143" s="321">
        <v>3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43</v>
      </c>
      <c r="O143" s="92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1" t="s">
        <v>213</v>
      </c>
      <c r="AT143" s="271" t="s">
        <v>256</v>
      </c>
      <c r="AU143" s="271" t="s">
        <v>86</v>
      </c>
      <c r="AY143" s="18" t="s">
        <v>168</v>
      </c>
      <c r="BE143" s="272">
        <f>IF(N143="základní",J143,0)</f>
        <v>0</v>
      </c>
      <c r="BF143" s="272">
        <f>IF(N143="snížená",J143,0)</f>
        <v>0</v>
      </c>
      <c r="BG143" s="272">
        <f>IF(N143="zákl. přenesená",J143,0)</f>
        <v>0</v>
      </c>
      <c r="BH143" s="272">
        <f>IF(N143="sníž. přenesená",J143,0)</f>
        <v>0</v>
      </c>
      <c r="BI143" s="272">
        <f>IF(N143="nulová",J143,0)</f>
        <v>0</v>
      </c>
      <c r="BJ143" s="18" t="s">
        <v>86</v>
      </c>
      <c r="BK143" s="272">
        <f>ROUND(I143*H143,2)</f>
        <v>0</v>
      </c>
      <c r="BL143" s="18" t="s">
        <v>174</v>
      </c>
      <c r="BM143" s="271" t="s">
        <v>255</v>
      </c>
    </row>
    <row r="144" s="2" customFormat="1" ht="21.75" customHeight="1">
      <c r="A144" s="39"/>
      <c r="B144" s="40"/>
      <c r="C144" s="317" t="s">
        <v>213</v>
      </c>
      <c r="D144" s="317" t="s">
        <v>256</v>
      </c>
      <c r="E144" s="318" t="s">
        <v>1982</v>
      </c>
      <c r="F144" s="319" t="s">
        <v>1983</v>
      </c>
      <c r="G144" s="320" t="s">
        <v>1</v>
      </c>
      <c r="H144" s="321">
        <v>1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43</v>
      </c>
      <c r="O144" s="92"/>
      <c r="P144" s="269">
        <f>O144*H144</f>
        <v>0</v>
      </c>
      <c r="Q144" s="269">
        <v>0</v>
      </c>
      <c r="R144" s="269">
        <f>Q144*H144</f>
        <v>0</v>
      </c>
      <c r="S144" s="269">
        <v>0</v>
      </c>
      <c r="T144" s="27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1" t="s">
        <v>213</v>
      </c>
      <c r="AT144" s="271" t="s">
        <v>256</v>
      </c>
      <c r="AU144" s="271" t="s">
        <v>86</v>
      </c>
      <c r="AY144" s="18" t="s">
        <v>168</v>
      </c>
      <c r="BE144" s="272">
        <f>IF(N144="základní",J144,0)</f>
        <v>0</v>
      </c>
      <c r="BF144" s="272">
        <f>IF(N144="snížená",J144,0)</f>
        <v>0</v>
      </c>
      <c r="BG144" s="272">
        <f>IF(N144="zákl. přenesená",J144,0)</f>
        <v>0</v>
      </c>
      <c r="BH144" s="272">
        <f>IF(N144="sníž. přenesená",J144,0)</f>
        <v>0</v>
      </c>
      <c r="BI144" s="272">
        <f>IF(N144="nulová",J144,0)</f>
        <v>0</v>
      </c>
      <c r="BJ144" s="18" t="s">
        <v>86</v>
      </c>
      <c r="BK144" s="272">
        <f>ROUND(I144*H144,2)</f>
        <v>0</v>
      </c>
      <c r="BL144" s="18" t="s">
        <v>174</v>
      </c>
      <c r="BM144" s="271" t="s">
        <v>267</v>
      </c>
    </row>
    <row r="145" s="2" customFormat="1" ht="21.75" customHeight="1">
      <c r="A145" s="39"/>
      <c r="B145" s="40"/>
      <c r="C145" s="317" t="s">
        <v>218</v>
      </c>
      <c r="D145" s="317" t="s">
        <v>256</v>
      </c>
      <c r="E145" s="318" t="s">
        <v>1984</v>
      </c>
      <c r="F145" s="319" t="s">
        <v>1985</v>
      </c>
      <c r="G145" s="320" t="s">
        <v>1</v>
      </c>
      <c r="H145" s="321">
        <v>1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43</v>
      </c>
      <c r="O145" s="92"/>
      <c r="P145" s="269">
        <f>O145*H145</f>
        <v>0</v>
      </c>
      <c r="Q145" s="269">
        <v>0</v>
      </c>
      <c r="R145" s="269">
        <f>Q145*H145</f>
        <v>0</v>
      </c>
      <c r="S145" s="269">
        <v>0</v>
      </c>
      <c r="T145" s="27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1" t="s">
        <v>213</v>
      </c>
      <c r="AT145" s="271" t="s">
        <v>256</v>
      </c>
      <c r="AU145" s="271" t="s">
        <v>86</v>
      </c>
      <c r="AY145" s="18" t="s">
        <v>168</v>
      </c>
      <c r="BE145" s="272">
        <f>IF(N145="základní",J145,0)</f>
        <v>0</v>
      </c>
      <c r="BF145" s="272">
        <f>IF(N145="snížená",J145,0)</f>
        <v>0</v>
      </c>
      <c r="BG145" s="272">
        <f>IF(N145="zákl. přenesená",J145,0)</f>
        <v>0</v>
      </c>
      <c r="BH145" s="272">
        <f>IF(N145="sníž. přenesená",J145,0)</f>
        <v>0</v>
      </c>
      <c r="BI145" s="272">
        <f>IF(N145="nulová",J145,0)</f>
        <v>0</v>
      </c>
      <c r="BJ145" s="18" t="s">
        <v>86</v>
      </c>
      <c r="BK145" s="272">
        <f>ROUND(I145*H145,2)</f>
        <v>0</v>
      </c>
      <c r="BL145" s="18" t="s">
        <v>174</v>
      </c>
      <c r="BM145" s="271" t="s">
        <v>284</v>
      </c>
    </row>
    <row r="146" s="2" customFormat="1" ht="16.5" customHeight="1">
      <c r="A146" s="39"/>
      <c r="B146" s="40"/>
      <c r="C146" s="317" t="s">
        <v>225</v>
      </c>
      <c r="D146" s="317" t="s">
        <v>256</v>
      </c>
      <c r="E146" s="318" t="s">
        <v>1986</v>
      </c>
      <c r="F146" s="319" t="s">
        <v>1987</v>
      </c>
      <c r="G146" s="320" t="s">
        <v>1</v>
      </c>
      <c r="H146" s="321">
        <v>1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43</v>
      </c>
      <c r="O146" s="92"/>
      <c r="P146" s="269">
        <f>O146*H146</f>
        <v>0</v>
      </c>
      <c r="Q146" s="269">
        <v>0</v>
      </c>
      <c r="R146" s="269">
        <f>Q146*H146</f>
        <v>0</v>
      </c>
      <c r="S146" s="269">
        <v>0</v>
      </c>
      <c r="T146" s="27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1" t="s">
        <v>213</v>
      </c>
      <c r="AT146" s="271" t="s">
        <v>256</v>
      </c>
      <c r="AU146" s="271" t="s">
        <v>86</v>
      </c>
      <c r="AY146" s="18" t="s">
        <v>168</v>
      </c>
      <c r="BE146" s="272">
        <f>IF(N146="základní",J146,0)</f>
        <v>0</v>
      </c>
      <c r="BF146" s="272">
        <f>IF(N146="snížená",J146,0)</f>
        <v>0</v>
      </c>
      <c r="BG146" s="272">
        <f>IF(N146="zákl. přenesená",J146,0)</f>
        <v>0</v>
      </c>
      <c r="BH146" s="272">
        <f>IF(N146="sníž. přenesená",J146,0)</f>
        <v>0</v>
      </c>
      <c r="BI146" s="272">
        <f>IF(N146="nulová",J146,0)</f>
        <v>0</v>
      </c>
      <c r="BJ146" s="18" t="s">
        <v>86</v>
      </c>
      <c r="BK146" s="272">
        <f>ROUND(I146*H146,2)</f>
        <v>0</v>
      </c>
      <c r="BL146" s="18" t="s">
        <v>174</v>
      </c>
      <c r="BM146" s="271" t="s">
        <v>296</v>
      </c>
    </row>
    <row r="147" s="2" customFormat="1" ht="16.5" customHeight="1">
      <c r="A147" s="39"/>
      <c r="B147" s="40"/>
      <c r="C147" s="317" t="s">
        <v>240</v>
      </c>
      <c r="D147" s="317" t="s">
        <v>256</v>
      </c>
      <c r="E147" s="318" t="s">
        <v>1988</v>
      </c>
      <c r="F147" s="319" t="s">
        <v>1989</v>
      </c>
      <c r="G147" s="320" t="s">
        <v>1</v>
      </c>
      <c r="H147" s="321">
        <v>1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43</v>
      </c>
      <c r="O147" s="92"/>
      <c r="P147" s="269">
        <f>O147*H147</f>
        <v>0</v>
      </c>
      <c r="Q147" s="269">
        <v>0</v>
      </c>
      <c r="R147" s="269">
        <f>Q147*H147</f>
        <v>0</v>
      </c>
      <c r="S147" s="269">
        <v>0</v>
      </c>
      <c r="T147" s="27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1" t="s">
        <v>213</v>
      </c>
      <c r="AT147" s="271" t="s">
        <v>256</v>
      </c>
      <c r="AU147" s="271" t="s">
        <v>86</v>
      </c>
      <c r="AY147" s="18" t="s">
        <v>168</v>
      </c>
      <c r="BE147" s="272">
        <f>IF(N147="základní",J147,0)</f>
        <v>0</v>
      </c>
      <c r="BF147" s="272">
        <f>IF(N147="snížená",J147,0)</f>
        <v>0</v>
      </c>
      <c r="BG147" s="272">
        <f>IF(N147="zákl. přenesená",J147,0)</f>
        <v>0</v>
      </c>
      <c r="BH147" s="272">
        <f>IF(N147="sníž. přenesená",J147,0)</f>
        <v>0</v>
      </c>
      <c r="BI147" s="272">
        <f>IF(N147="nulová",J147,0)</f>
        <v>0</v>
      </c>
      <c r="BJ147" s="18" t="s">
        <v>86</v>
      </c>
      <c r="BK147" s="272">
        <f>ROUND(I147*H147,2)</f>
        <v>0</v>
      </c>
      <c r="BL147" s="18" t="s">
        <v>174</v>
      </c>
      <c r="BM147" s="271" t="s">
        <v>323</v>
      </c>
    </row>
    <row r="148" s="2" customFormat="1" ht="21.75" customHeight="1">
      <c r="A148" s="39"/>
      <c r="B148" s="40"/>
      <c r="C148" s="317" t="s">
        <v>246</v>
      </c>
      <c r="D148" s="317" t="s">
        <v>256</v>
      </c>
      <c r="E148" s="318" t="s">
        <v>1990</v>
      </c>
      <c r="F148" s="319" t="s">
        <v>1991</v>
      </c>
      <c r="G148" s="320" t="s">
        <v>1</v>
      </c>
      <c r="H148" s="321">
        <v>1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43</v>
      </c>
      <c r="O148" s="92"/>
      <c r="P148" s="269">
        <f>O148*H148</f>
        <v>0</v>
      </c>
      <c r="Q148" s="269">
        <v>0</v>
      </c>
      <c r="R148" s="269">
        <f>Q148*H148</f>
        <v>0</v>
      </c>
      <c r="S148" s="269">
        <v>0</v>
      </c>
      <c r="T148" s="27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1" t="s">
        <v>213</v>
      </c>
      <c r="AT148" s="271" t="s">
        <v>256</v>
      </c>
      <c r="AU148" s="271" t="s">
        <v>86</v>
      </c>
      <c r="AY148" s="18" t="s">
        <v>168</v>
      </c>
      <c r="BE148" s="272">
        <f>IF(N148="základní",J148,0)</f>
        <v>0</v>
      </c>
      <c r="BF148" s="272">
        <f>IF(N148="snížená",J148,0)</f>
        <v>0</v>
      </c>
      <c r="BG148" s="272">
        <f>IF(N148="zákl. přenesená",J148,0)</f>
        <v>0</v>
      </c>
      <c r="BH148" s="272">
        <f>IF(N148="sníž. přenesená",J148,0)</f>
        <v>0</v>
      </c>
      <c r="BI148" s="272">
        <f>IF(N148="nulová",J148,0)</f>
        <v>0</v>
      </c>
      <c r="BJ148" s="18" t="s">
        <v>86</v>
      </c>
      <c r="BK148" s="272">
        <f>ROUND(I148*H148,2)</f>
        <v>0</v>
      </c>
      <c r="BL148" s="18" t="s">
        <v>174</v>
      </c>
      <c r="BM148" s="271" t="s">
        <v>335</v>
      </c>
    </row>
    <row r="149" s="2" customFormat="1" ht="21.75" customHeight="1">
      <c r="A149" s="39"/>
      <c r="B149" s="40"/>
      <c r="C149" s="317" t="s">
        <v>251</v>
      </c>
      <c r="D149" s="317" t="s">
        <v>256</v>
      </c>
      <c r="E149" s="318" t="s">
        <v>1992</v>
      </c>
      <c r="F149" s="319" t="s">
        <v>1993</v>
      </c>
      <c r="G149" s="320" t="s">
        <v>1</v>
      </c>
      <c r="H149" s="321">
        <v>1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43</v>
      </c>
      <c r="O149" s="92"/>
      <c r="P149" s="269">
        <f>O149*H149</f>
        <v>0</v>
      </c>
      <c r="Q149" s="269">
        <v>0</v>
      </c>
      <c r="R149" s="269">
        <f>Q149*H149</f>
        <v>0</v>
      </c>
      <c r="S149" s="269">
        <v>0</v>
      </c>
      <c r="T149" s="27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1" t="s">
        <v>213</v>
      </c>
      <c r="AT149" s="271" t="s">
        <v>256</v>
      </c>
      <c r="AU149" s="271" t="s">
        <v>86</v>
      </c>
      <c r="AY149" s="18" t="s">
        <v>168</v>
      </c>
      <c r="BE149" s="272">
        <f>IF(N149="základní",J149,0)</f>
        <v>0</v>
      </c>
      <c r="BF149" s="272">
        <f>IF(N149="snížená",J149,0)</f>
        <v>0</v>
      </c>
      <c r="BG149" s="272">
        <f>IF(N149="zákl. přenesená",J149,0)</f>
        <v>0</v>
      </c>
      <c r="BH149" s="272">
        <f>IF(N149="sníž. přenesená",J149,0)</f>
        <v>0</v>
      </c>
      <c r="BI149" s="272">
        <f>IF(N149="nulová",J149,0)</f>
        <v>0</v>
      </c>
      <c r="BJ149" s="18" t="s">
        <v>86</v>
      </c>
      <c r="BK149" s="272">
        <f>ROUND(I149*H149,2)</f>
        <v>0</v>
      </c>
      <c r="BL149" s="18" t="s">
        <v>174</v>
      </c>
      <c r="BM149" s="271" t="s">
        <v>345</v>
      </c>
    </row>
    <row r="150" s="2" customFormat="1" ht="21.75" customHeight="1">
      <c r="A150" s="39"/>
      <c r="B150" s="40"/>
      <c r="C150" s="317" t="s">
        <v>255</v>
      </c>
      <c r="D150" s="317" t="s">
        <v>256</v>
      </c>
      <c r="E150" s="318" t="s">
        <v>1994</v>
      </c>
      <c r="F150" s="319" t="s">
        <v>1995</v>
      </c>
      <c r="G150" s="320" t="s">
        <v>1</v>
      </c>
      <c r="H150" s="321">
        <v>1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43</v>
      </c>
      <c r="O150" s="92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1" t="s">
        <v>213</v>
      </c>
      <c r="AT150" s="271" t="s">
        <v>256</v>
      </c>
      <c r="AU150" s="271" t="s">
        <v>86</v>
      </c>
      <c r="AY150" s="18" t="s">
        <v>168</v>
      </c>
      <c r="BE150" s="272">
        <f>IF(N150="základní",J150,0)</f>
        <v>0</v>
      </c>
      <c r="BF150" s="272">
        <f>IF(N150="snížená",J150,0)</f>
        <v>0</v>
      </c>
      <c r="BG150" s="272">
        <f>IF(N150="zákl. přenesená",J150,0)</f>
        <v>0</v>
      </c>
      <c r="BH150" s="272">
        <f>IF(N150="sníž. přenesená",J150,0)</f>
        <v>0</v>
      </c>
      <c r="BI150" s="272">
        <f>IF(N150="nulová",J150,0)</f>
        <v>0</v>
      </c>
      <c r="BJ150" s="18" t="s">
        <v>86</v>
      </c>
      <c r="BK150" s="272">
        <f>ROUND(I150*H150,2)</f>
        <v>0</v>
      </c>
      <c r="BL150" s="18" t="s">
        <v>174</v>
      </c>
      <c r="BM150" s="271" t="s">
        <v>355</v>
      </c>
    </row>
    <row r="151" s="2" customFormat="1" ht="16.5" customHeight="1">
      <c r="A151" s="39"/>
      <c r="B151" s="40"/>
      <c r="C151" s="259" t="s">
        <v>9</v>
      </c>
      <c r="D151" s="259" t="s">
        <v>170</v>
      </c>
      <c r="E151" s="260" t="s">
        <v>1996</v>
      </c>
      <c r="F151" s="261" t="s">
        <v>1997</v>
      </c>
      <c r="G151" s="262" t="s">
        <v>1</v>
      </c>
      <c r="H151" s="263">
        <v>1</v>
      </c>
      <c r="I151" s="264"/>
      <c r="J151" s="265">
        <f>ROUND(I151*H151,2)</f>
        <v>0</v>
      </c>
      <c r="K151" s="266"/>
      <c r="L151" s="45"/>
      <c r="M151" s="267" t="s">
        <v>1</v>
      </c>
      <c r="N151" s="268" t="s">
        <v>43</v>
      </c>
      <c r="O151" s="92"/>
      <c r="P151" s="269">
        <f>O151*H151</f>
        <v>0</v>
      </c>
      <c r="Q151" s="269">
        <v>0</v>
      </c>
      <c r="R151" s="269">
        <f>Q151*H151</f>
        <v>0</v>
      </c>
      <c r="S151" s="269">
        <v>0</v>
      </c>
      <c r="T151" s="27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1" t="s">
        <v>174</v>
      </c>
      <c r="AT151" s="271" t="s">
        <v>170</v>
      </c>
      <c r="AU151" s="271" t="s">
        <v>86</v>
      </c>
      <c r="AY151" s="18" t="s">
        <v>168</v>
      </c>
      <c r="BE151" s="272">
        <f>IF(N151="základní",J151,0)</f>
        <v>0</v>
      </c>
      <c r="BF151" s="272">
        <f>IF(N151="snížená",J151,0)</f>
        <v>0</v>
      </c>
      <c r="BG151" s="272">
        <f>IF(N151="zákl. přenesená",J151,0)</f>
        <v>0</v>
      </c>
      <c r="BH151" s="272">
        <f>IF(N151="sníž. přenesená",J151,0)</f>
        <v>0</v>
      </c>
      <c r="BI151" s="272">
        <f>IF(N151="nulová",J151,0)</f>
        <v>0</v>
      </c>
      <c r="BJ151" s="18" t="s">
        <v>86</v>
      </c>
      <c r="BK151" s="272">
        <f>ROUND(I151*H151,2)</f>
        <v>0</v>
      </c>
      <c r="BL151" s="18" t="s">
        <v>174</v>
      </c>
      <c r="BM151" s="271" t="s">
        <v>365</v>
      </c>
    </row>
    <row r="152" s="12" customFormat="1" ht="25.92" customHeight="1">
      <c r="A152" s="12"/>
      <c r="B152" s="243"/>
      <c r="C152" s="244"/>
      <c r="D152" s="245" t="s">
        <v>77</v>
      </c>
      <c r="E152" s="246" t="s">
        <v>1998</v>
      </c>
      <c r="F152" s="246" t="s">
        <v>1999</v>
      </c>
      <c r="G152" s="244"/>
      <c r="H152" s="244"/>
      <c r="I152" s="247"/>
      <c r="J152" s="248">
        <f>BK152</f>
        <v>0</v>
      </c>
      <c r="K152" s="244"/>
      <c r="L152" s="249"/>
      <c r="M152" s="250"/>
      <c r="N152" s="251"/>
      <c r="O152" s="251"/>
      <c r="P152" s="252">
        <f>SUM(P153:P163)</f>
        <v>0</v>
      </c>
      <c r="Q152" s="251"/>
      <c r="R152" s="252">
        <f>SUM(R153:R163)</f>
        <v>0</v>
      </c>
      <c r="S152" s="251"/>
      <c r="T152" s="253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54" t="s">
        <v>86</v>
      </c>
      <c r="AT152" s="255" t="s">
        <v>77</v>
      </c>
      <c r="AU152" s="255" t="s">
        <v>78</v>
      </c>
      <c r="AY152" s="254" t="s">
        <v>168</v>
      </c>
      <c r="BK152" s="256">
        <f>SUM(BK153:BK163)</f>
        <v>0</v>
      </c>
    </row>
    <row r="153" s="2" customFormat="1" ht="33" customHeight="1">
      <c r="A153" s="39"/>
      <c r="B153" s="40"/>
      <c r="C153" s="317" t="s">
        <v>267</v>
      </c>
      <c r="D153" s="317" t="s">
        <v>256</v>
      </c>
      <c r="E153" s="318" t="s">
        <v>2000</v>
      </c>
      <c r="F153" s="319" t="s">
        <v>2001</v>
      </c>
      <c r="G153" s="320" t="s">
        <v>1</v>
      </c>
      <c r="H153" s="321">
        <v>1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43</v>
      </c>
      <c r="O153" s="92"/>
      <c r="P153" s="269">
        <f>O153*H153</f>
        <v>0</v>
      </c>
      <c r="Q153" s="269">
        <v>0</v>
      </c>
      <c r="R153" s="269">
        <f>Q153*H153</f>
        <v>0</v>
      </c>
      <c r="S153" s="269">
        <v>0</v>
      </c>
      <c r="T153" s="27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1" t="s">
        <v>213</v>
      </c>
      <c r="AT153" s="271" t="s">
        <v>256</v>
      </c>
      <c r="AU153" s="271" t="s">
        <v>86</v>
      </c>
      <c r="AY153" s="18" t="s">
        <v>168</v>
      </c>
      <c r="BE153" s="272">
        <f>IF(N153="základní",J153,0)</f>
        <v>0</v>
      </c>
      <c r="BF153" s="272">
        <f>IF(N153="snížená",J153,0)</f>
        <v>0</v>
      </c>
      <c r="BG153" s="272">
        <f>IF(N153="zákl. přenesená",J153,0)</f>
        <v>0</v>
      </c>
      <c r="BH153" s="272">
        <f>IF(N153="sníž. přenesená",J153,0)</f>
        <v>0</v>
      </c>
      <c r="BI153" s="272">
        <f>IF(N153="nulová",J153,0)</f>
        <v>0</v>
      </c>
      <c r="BJ153" s="18" t="s">
        <v>86</v>
      </c>
      <c r="BK153" s="272">
        <f>ROUND(I153*H153,2)</f>
        <v>0</v>
      </c>
      <c r="BL153" s="18" t="s">
        <v>174</v>
      </c>
      <c r="BM153" s="271" t="s">
        <v>377</v>
      </c>
    </row>
    <row r="154" s="2" customFormat="1" ht="21.75" customHeight="1">
      <c r="A154" s="39"/>
      <c r="B154" s="40"/>
      <c r="C154" s="317" t="s">
        <v>277</v>
      </c>
      <c r="D154" s="317" t="s">
        <v>256</v>
      </c>
      <c r="E154" s="318" t="s">
        <v>1970</v>
      </c>
      <c r="F154" s="319" t="s">
        <v>1971</v>
      </c>
      <c r="G154" s="320" t="s">
        <v>1</v>
      </c>
      <c r="H154" s="321">
        <v>7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43</v>
      </c>
      <c r="O154" s="92"/>
      <c r="P154" s="269">
        <f>O154*H154</f>
        <v>0</v>
      </c>
      <c r="Q154" s="269">
        <v>0</v>
      </c>
      <c r="R154" s="269">
        <f>Q154*H154</f>
        <v>0</v>
      </c>
      <c r="S154" s="269">
        <v>0</v>
      </c>
      <c r="T154" s="27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1" t="s">
        <v>213</v>
      </c>
      <c r="AT154" s="271" t="s">
        <v>256</v>
      </c>
      <c r="AU154" s="271" t="s">
        <v>86</v>
      </c>
      <c r="AY154" s="18" t="s">
        <v>168</v>
      </c>
      <c r="BE154" s="272">
        <f>IF(N154="základní",J154,0)</f>
        <v>0</v>
      </c>
      <c r="BF154" s="272">
        <f>IF(N154="snížená",J154,0)</f>
        <v>0</v>
      </c>
      <c r="BG154" s="272">
        <f>IF(N154="zákl. přenesená",J154,0)</f>
        <v>0</v>
      </c>
      <c r="BH154" s="272">
        <f>IF(N154="sníž. přenesená",J154,0)</f>
        <v>0</v>
      </c>
      <c r="BI154" s="272">
        <f>IF(N154="nulová",J154,0)</f>
        <v>0</v>
      </c>
      <c r="BJ154" s="18" t="s">
        <v>86</v>
      </c>
      <c r="BK154" s="272">
        <f>ROUND(I154*H154,2)</f>
        <v>0</v>
      </c>
      <c r="BL154" s="18" t="s">
        <v>174</v>
      </c>
      <c r="BM154" s="271" t="s">
        <v>386</v>
      </c>
    </row>
    <row r="155" s="2" customFormat="1" ht="21.75" customHeight="1">
      <c r="A155" s="39"/>
      <c r="B155" s="40"/>
      <c r="C155" s="317" t="s">
        <v>284</v>
      </c>
      <c r="D155" s="317" t="s">
        <v>256</v>
      </c>
      <c r="E155" s="318" t="s">
        <v>1972</v>
      </c>
      <c r="F155" s="319" t="s">
        <v>1973</v>
      </c>
      <c r="G155" s="320" t="s">
        <v>1</v>
      </c>
      <c r="H155" s="321">
        <v>2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43</v>
      </c>
      <c r="O155" s="92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1" t="s">
        <v>213</v>
      </c>
      <c r="AT155" s="271" t="s">
        <v>256</v>
      </c>
      <c r="AU155" s="271" t="s">
        <v>86</v>
      </c>
      <c r="AY155" s="18" t="s">
        <v>168</v>
      </c>
      <c r="BE155" s="272">
        <f>IF(N155="základní",J155,0)</f>
        <v>0</v>
      </c>
      <c r="BF155" s="272">
        <f>IF(N155="snížená",J155,0)</f>
        <v>0</v>
      </c>
      <c r="BG155" s="272">
        <f>IF(N155="zákl. přenesená",J155,0)</f>
        <v>0</v>
      </c>
      <c r="BH155" s="272">
        <f>IF(N155="sníž. přenesená",J155,0)</f>
        <v>0</v>
      </c>
      <c r="BI155" s="272">
        <f>IF(N155="nulová",J155,0)</f>
        <v>0</v>
      </c>
      <c r="BJ155" s="18" t="s">
        <v>86</v>
      </c>
      <c r="BK155" s="272">
        <f>ROUND(I155*H155,2)</f>
        <v>0</v>
      </c>
      <c r="BL155" s="18" t="s">
        <v>174</v>
      </c>
      <c r="BM155" s="271" t="s">
        <v>396</v>
      </c>
    </row>
    <row r="156" s="2" customFormat="1" ht="21.75" customHeight="1">
      <c r="A156" s="39"/>
      <c r="B156" s="40"/>
      <c r="C156" s="317" t="s">
        <v>291</v>
      </c>
      <c r="D156" s="317" t="s">
        <v>256</v>
      </c>
      <c r="E156" s="318" t="s">
        <v>2002</v>
      </c>
      <c r="F156" s="319" t="s">
        <v>2003</v>
      </c>
      <c r="G156" s="320" t="s">
        <v>1</v>
      </c>
      <c r="H156" s="321">
        <v>1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43</v>
      </c>
      <c r="O156" s="92"/>
      <c r="P156" s="269">
        <f>O156*H156</f>
        <v>0</v>
      </c>
      <c r="Q156" s="269">
        <v>0</v>
      </c>
      <c r="R156" s="269">
        <f>Q156*H156</f>
        <v>0</v>
      </c>
      <c r="S156" s="269">
        <v>0</v>
      </c>
      <c r="T156" s="27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1" t="s">
        <v>213</v>
      </c>
      <c r="AT156" s="271" t="s">
        <v>256</v>
      </c>
      <c r="AU156" s="271" t="s">
        <v>86</v>
      </c>
      <c r="AY156" s="18" t="s">
        <v>168</v>
      </c>
      <c r="BE156" s="272">
        <f>IF(N156="základní",J156,0)</f>
        <v>0</v>
      </c>
      <c r="BF156" s="272">
        <f>IF(N156="snížená",J156,0)</f>
        <v>0</v>
      </c>
      <c r="BG156" s="272">
        <f>IF(N156="zákl. přenesená",J156,0)</f>
        <v>0</v>
      </c>
      <c r="BH156" s="272">
        <f>IF(N156="sníž. přenesená",J156,0)</f>
        <v>0</v>
      </c>
      <c r="BI156" s="272">
        <f>IF(N156="nulová",J156,0)</f>
        <v>0</v>
      </c>
      <c r="BJ156" s="18" t="s">
        <v>86</v>
      </c>
      <c r="BK156" s="272">
        <f>ROUND(I156*H156,2)</f>
        <v>0</v>
      </c>
      <c r="BL156" s="18" t="s">
        <v>174</v>
      </c>
      <c r="BM156" s="271" t="s">
        <v>407</v>
      </c>
    </row>
    <row r="157" s="2" customFormat="1" ht="21.75" customHeight="1">
      <c r="A157" s="39"/>
      <c r="B157" s="40"/>
      <c r="C157" s="317" t="s">
        <v>296</v>
      </c>
      <c r="D157" s="317" t="s">
        <v>256</v>
      </c>
      <c r="E157" s="318" t="s">
        <v>1974</v>
      </c>
      <c r="F157" s="319" t="s">
        <v>1975</v>
      </c>
      <c r="G157" s="320" t="s">
        <v>1</v>
      </c>
      <c r="H157" s="321">
        <v>3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43</v>
      </c>
      <c r="O157" s="92"/>
      <c r="P157" s="269">
        <f>O157*H157</f>
        <v>0</v>
      </c>
      <c r="Q157" s="269">
        <v>0</v>
      </c>
      <c r="R157" s="269">
        <f>Q157*H157</f>
        <v>0</v>
      </c>
      <c r="S157" s="269">
        <v>0</v>
      </c>
      <c r="T157" s="27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1" t="s">
        <v>213</v>
      </c>
      <c r="AT157" s="271" t="s">
        <v>256</v>
      </c>
      <c r="AU157" s="271" t="s">
        <v>86</v>
      </c>
      <c r="AY157" s="18" t="s">
        <v>168</v>
      </c>
      <c r="BE157" s="272">
        <f>IF(N157="základní",J157,0)</f>
        <v>0</v>
      </c>
      <c r="BF157" s="272">
        <f>IF(N157="snížená",J157,0)</f>
        <v>0</v>
      </c>
      <c r="BG157" s="272">
        <f>IF(N157="zákl. přenesená",J157,0)</f>
        <v>0</v>
      </c>
      <c r="BH157" s="272">
        <f>IF(N157="sníž. přenesená",J157,0)</f>
        <v>0</v>
      </c>
      <c r="BI157" s="272">
        <f>IF(N157="nulová",J157,0)</f>
        <v>0</v>
      </c>
      <c r="BJ157" s="18" t="s">
        <v>86</v>
      </c>
      <c r="BK157" s="272">
        <f>ROUND(I157*H157,2)</f>
        <v>0</v>
      </c>
      <c r="BL157" s="18" t="s">
        <v>174</v>
      </c>
      <c r="BM157" s="271" t="s">
        <v>417</v>
      </c>
    </row>
    <row r="158" s="2" customFormat="1" ht="21.75" customHeight="1">
      <c r="A158" s="39"/>
      <c r="B158" s="40"/>
      <c r="C158" s="317" t="s">
        <v>7</v>
      </c>
      <c r="D158" s="317" t="s">
        <v>256</v>
      </c>
      <c r="E158" s="318" t="s">
        <v>1976</v>
      </c>
      <c r="F158" s="319" t="s">
        <v>1977</v>
      </c>
      <c r="G158" s="320" t="s">
        <v>1</v>
      </c>
      <c r="H158" s="321">
        <v>12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43</v>
      </c>
      <c r="O158" s="92"/>
      <c r="P158" s="269">
        <f>O158*H158</f>
        <v>0</v>
      </c>
      <c r="Q158" s="269">
        <v>0</v>
      </c>
      <c r="R158" s="269">
        <f>Q158*H158</f>
        <v>0</v>
      </c>
      <c r="S158" s="269">
        <v>0</v>
      </c>
      <c r="T158" s="27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1" t="s">
        <v>213</v>
      </c>
      <c r="AT158" s="271" t="s">
        <v>256</v>
      </c>
      <c r="AU158" s="271" t="s">
        <v>86</v>
      </c>
      <c r="AY158" s="18" t="s">
        <v>168</v>
      </c>
      <c r="BE158" s="272">
        <f>IF(N158="základní",J158,0)</f>
        <v>0</v>
      </c>
      <c r="BF158" s="272">
        <f>IF(N158="snížená",J158,0)</f>
        <v>0</v>
      </c>
      <c r="BG158" s="272">
        <f>IF(N158="zákl. přenesená",J158,0)</f>
        <v>0</v>
      </c>
      <c r="BH158" s="272">
        <f>IF(N158="sníž. přenesená",J158,0)</f>
        <v>0</v>
      </c>
      <c r="BI158" s="272">
        <f>IF(N158="nulová",J158,0)</f>
        <v>0</v>
      </c>
      <c r="BJ158" s="18" t="s">
        <v>86</v>
      </c>
      <c r="BK158" s="272">
        <f>ROUND(I158*H158,2)</f>
        <v>0</v>
      </c>
      <c r="BL158" s="18" t="s">
        <v>174</v>
      </c>
      <c r="BM158" s="271" t="s">
        <v>445</v>
      </c>
    </row>
    <row r="159" s="2" customFormat="1" ht="21.75" customHeight="1">
      <c r="A159" s="39"/>
      <c r="B159" s="40"/>
      <c r="C159" s="317" t="s">
        <v>323</v>
      </c>
      <c r="D159" s="317" t="s">
        <v>256</v>
      </c>
      <c r="E159" s="318" t="s">
        <v>1980</v>
      </c>
      <c r="F159" s="319" t="s">
        <v>1981</v>
      </c>
      <c r="G159" s="320" t="s">
        <v>1</v>
      </c>
      <c r="H159" s="321">
        <v>2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43</v>
      </c>
      <c r="O159" s="92"/>
      <c r="P159" s="269">
        <f>O159*H159</f>
        <v>0</v>
      </c>
      <c r="Q159" s="269">
        <v>0</v>
      </c>
      <c r="R159" s="269">
        <f>Q159*H159</f>
        <v>0</v>
      </c>
      <c r="S159" s="269">
        <v>0</v>
      </c>
      <c r="T159" s="27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1" t="s">
        <v>213</v>
      </c>
      <c r="AT159" s="271" t="s">
        <v>256</v>
      </c>
      <c r="AU159" s="271" t="s">
        <v>86</v>
      </c>
      <c r="AY159" s="18" t="s">
        <v>168</v>
      </c>
      <c r="BE159" s="272">
        <f>IF(N159="základní",J159,0)</f>
        <v>0</v>
      </c>
      <c r="BF159" s="272">
        <f>IF(N159="snížená",J159,0)</f>
        <v>0</v>
      </c>
      <c r="BG159" s="272">
        <f>IF(N159="zákl. přenesená",J159,0)</f>
        <v>0</v>
      </c>
      <c r="BH159" s="272">
        <f>IF(N159="sníž. přenesená",J159,0)</f>
        <v>0</v>
      </c>
      <c r="BI159" s="272">
        <f>IF(N159="nulová",J159,0)</f>
        <v>0</v>
      </c>
      <c r="BJ159" s="18" t="s">
        <v>86</v>
      </c>
      <c r="BK159" s="272">
        <f>ROUND(I159*H159,2)</f>
        <v>0</v>
      </c>
      <c r="BL159" s="18" t="s">
        <v>174</v>
      </c>
      <c r="BM159" s="271" t="s">
        <v>497</v>
      </c>
    </row>
    <row r="160" s="2" customFormat="1" ht="21.75" customHeight="1">
      <c r="A160" s="39"/>
      <c r="B160" s="40"/>
      <c r="C160" s="317" t="s">
        <v>330</v>
      </c>
      <c r="D160" s="317" t="s">
        <v>256</v>
      </c>
      <c r="E160" s="318" t="s">
        <v>1984</v>
      </c>
      <c r="F160" s="319" t="s">
        <v>1985</v>
      </c>
      <c r="G160" s="320" t="s">
        <v>1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43</v>
      </c>
      <c r="O160" s="92"/>
      <c r="P160" s="269">
        <f>O160*H160</f>
        <v>0</v>
      </c>
      <c r="Q160" s="269">
        <v>0</v>
      </c>
      <c r="R160" s="269">
        <f>Q160*H160</f>
        <v>0</v>
      </c>
      <c r="S160" s="269">
        <v>0</v>
      </c>
      <c r="T160" s="27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1" t="s">
        <v>213</v>
      </c>
      <c r="AT160" s="271" t="s">
        <v>256</v>
      </c>
      <c r="AU160" s="271" t="s">
        <v>86</v>
      </c>
      <c r="AY160" s="18" t="s">
        <v>168</v>
      </c>
      <c r="BE160" s="272">
        <f>IF(N160="základní",J160,0)</f>
        <v>0</v>
      </c>
      <c r="BF160" s="272">
        <f>IF(N160="snížená",J160,0)</f>
        <v>0</v>
      </c>
      <c r="BG160" s="272">
        <f>IF(N160="zákl. přenesená",J160,0)</f>
        <v>0</v>
      </c>
      <c r="BH160" s="272">
        <f>IF(N160="sníž. přenesená",J160,0)</f>
        <v>0</v>
      </c>
      <c r="BI160" s="272">
        <f>IF(N160="nulová",J160,0)</f>
        <v>0</v>
      </c>
      <c r="BJ160" s="18" t="s">
        <v>86</v>
      </c>
      <c r="BK160" s="272">
        <f>ROUND(I160*H160,2)</f>
        <v>0</v>
      </c>
      <c r="BL160" s="18" t="s">
        <v>174</v>
      </c>
      <c r="BM160" s="271" t="s">
        <v>542</v>
      </c>
    </row>
    <row r="161" s="2" customFormat="1" ht="21.75" customHeight="1">
      <c r="A161" s="39"/>
      <c r="B161" s="40"/>
      <c r="C161" s="317" t="s">
        <v>335</v>
      </c>
      <c r="D161" s="317" t="s">
        <v>256</v>
      </c>
      <c r="E161" s="318" t="s">
        <v>2004</v>
      </c>
      <c r="F161" s="319" t="s">
        <v>2005</v>
      </c>
      <c r="G161" s="320" t="s">
        <v>1</v>
      </c>
      <c r="H161" s="321">
        <v>1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43</v>
      </c>
      <c r="O161" s="92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1" t="s">
        <v>213</v>
      </c>
      <c r="AT161" s="271" t="s">
        <v>256</v>
      </c>
      <c r="AU161" s="271" t="s">
        <v>86</v>
      </c>
      <c r="AY161" s="18" t="s">
        <v>168</v>
      </c>
      <c r="BE161" s="272">
        <f>IF(N161="základní",J161,0)</f>
        <v>0</v>
      </c>
      <c r="BF161" s="272">
        <f>IF(N161="snížená",J161,0)</f>
        <v>0</v>
      </c>
      <c r="BG161" s="272">
        <f>IF(N161="zákl. přenesená",J161,0)</f>
        <v>0</v>
      </c>
      <c r="BH161" s="272">
        <f>IF(N161="sníž. přenesená",J161,0)</f>
        <v>0</v>
      </c>
      <c r="BI161" s="272">
        <f>IF(N161="nulová",J161,0)</f>
        <v>0</v>
      </c>
      <c r="BJ161" s="18" t="s">
        <v>86</v>
      </c>
      <c r="BK161" s="272">
        <f>ROUND(I161*H161,2)</f>
        <v>0</v>
      </c>
      <c r="BL161" s="18" t="s">
        <v>174</v>
      </c>
      <c r="BM161" s="271" t="s">
        <v>551</v>
      </c>
    </row>
    <row r="162" s="2" customFormat="1" ht="16.5" customHeight="1">
      <c r="A162" s="39"/>
      <c r="B162" s="40"/>
      <c r="C162" s="317" t="s">
        <v>340</v>
      </c>
      <c r="D162" s="317" t="s">
        <v>256</v>
      </c>
      <c r="E162" s="318" t="s">
        <v>1986</v>
      </c>
      <c r="F162" s="319" t="s">
        <v>1987</v>
      </c>
      <c r="G162" s="320" t="s">
        <v>1</v>
      </c>
      <c r="H162" s="321">
        <v>1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43</v>
      </c>
      <c r="O162" s="92"/>
      <c r="P162" s="269">
        <f>O162*H162</f>
        <v>0</v>
      </c>
      <c r="Q162" s="269">
        <v>0</v>
      </c>
      <c r="R162" s="269">
        <f>Q162*H162</f>
        <v>0</v>
      </c>
      <c r="S162" s="269">
        <v>0</v>
      </c>
      <c r="T162" s="27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1" t="s">
        <v>213</v>
      </c>
      <c r="AT162" s="271" t="s">
        <v>256</v>
      </c>
      <c r="AU162" s="271" t="s">
        <v>86</v>
      </c>
      <c r="AY162" s="18" t="s">
        <v>168</v>
      </c>
      <c r="BE162" s="272">
        <f>IF(N162="základní",J162,0)</f>
        <v>0</v>
      </c>
      <c r="BF162" s="272">
        <f>IF(N162="snížená",J162,0)</f>
        <v>0</v>
      </c>
      <c r="BG162" s="272">
        <f>IF(N162="zákl. přenesená",J162,0)</f>
        <v>0</v>
      </c>
      <c r="BH162" s="272">
        <f>IF(N162="sníž. přenesená",J162,0)</f>
        <v>0</v>
      </c>
      <c r="BI162" s="272">
        <f>IF(N162="nulová",J162,0)</f>
        <v>0</v>
      </c>
      <c r="BJ162" s="18" t="s">
        <v>86</v>
      </c>
      <c r="BK162" s="272">
        <f>ROUND(I162*H162,2)</f>
        <v>0</v>
      </c>
      <c r="BL162" s="18" t="s">
        <v>174</v>
      </c>
      <c r="BM162" s="271" t="s">
        <v>579</v>
      </c>
    </row>
    <row r="163" s="2" customFormat="1" ht="16.5" customHeight="1">
      <c r="A163" s="39"/>
      <c r="B163" s="40"/>
      <c r="C163" s="259" t="s">
        <v>345</v>
      </c>
      <c r="D163" s="259" t="s">
        <v>170</v>
      </c>
      <c r="E163" s="260" t="s">
        <v>1996</v>
      </c>
      <c r="F163" s="261" t="s">
        <v>1997</v>
      </c>
      <c r="G163" s="262" t="s">
        <v>1</v>
      </c>
      <c r="H163" s="263">
        <v>1</v>
      </c>
      <c r="I163" s="264"/>
      <c r="J163" s="265">
        <f>ROUND(I163*H163,2)</f>
        <v>0</v>
      </c>
      <c r="K163" s="266"/>
      <c r="L163" s="45"/>
      <c r="M163" s="267" t="s">
        <v>1</v>
      </c>
      <c r="N163" s="268" t="s">
        <v>43</v>
      </c>
      <c r="O163" s="92"/>
      <c r="P163" s="269">
        <f>O163*H163</f>
        <v>0</v>
      </c>
      <c r="Q163" s="269">
        <v>0</v>
      </c>
      <c r="R163" s="269">
        <f>Q163*H163</f>
        <v>0</v>
      </c>
      <c r="S163" s="269">
        <v>0</v>
      </c>
      <c r="T163" s="27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1" t="s">
        <v>174</v>
      </c>
      <c r="AT163" s="271" t="s">
        <v>170</v>
      </c>
      <c r="AU163" s="271" t="s">
        <v>86</v>
      </c>
      <c r="AY163" s="18" t="s">
        <v>168</v>
      </c>
      <c r="BE163" s="272">
        <f>IF(N163="základní",J163,0)</f>
        <v>0</v>
      </c>
      <c r="BF163" s="272">
        <f>IF(N163="snížená",J163,0)</f>
        <v>0</v>
      </c>
      <c r="BG163" s="272">
        <f>IF(N163="zákl. přenesená",J163,0)</f>
        <v>0</v>
      </c>
      <c r="BH163" s="272">
        <f>IF(N163="sníž. přenesená",J163,0)</f>
        <v>0</v>
      </c>
      <c r="BI163" s="272">
        <f>IF(N163="nulová",J163,0)</f>
        <v>0</v>
      </c>
      <c r="BJ163" s="18" t="s">
        <v>86</v>
      </c>
      <c r="BK163" s="272">
        <f>ROUND(I163*H163,2)</f>
        <v>0</v>
      </c>
      <c r="BL163" s="18" t="s">
        <v>174</v>
      </c>
      <c r="BM163" s="271" t="s">
        <v>591</v>
      </c>
    </row>
    <row r="164" s="12" customFormat="1" ht="25.92" customHeight="1">
      <c r="A164" s="12"/>
      <c r="B164" s="243"/>
      <c r="C164" s="244"/>
      <c r="D164" s="245" t="s">
        <v>77</v>
      </c>
      <c r="E164" s="246" t="s">
        <v>2006</v>
      </c>
      <c r="F164" s="246" t="s">
        <v>2007</v>
      </c>
      <c r="G164" s="244"/>
      <c r="H164" s="244"/>
      <c r="I164" s="247"/>
      <c r="J164" s="248">
        <f>BK164</f>
        <v>0</v>
      </c>
      <c r="K164" s="244"/>
      <c r="L164" s="249"/>
      <c r="M164" s="250"/>
      <c r="N164" s="251"/>
      <c r="O164" s="251"/>
      <c r="P164" s="252">
        <f>SUM(P165:P192)</f>
        <v>0</v>
      </c>
      <c r="Q164" s="251"/>
      <c r="R164" s="252">
        <f>SUM(R165:R192)</f>
        <v>0</v>
      </c>
      <c r="S164" s="251"/>
      <c r="T164" s="253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54" t="s">
        <v>86</v>
      </c>
      <c r="AT164" s="255" t="s">
        <v>77</v>
      </c>
      <c r="AU164" s="255" t="s">
        <v>78</v>
      </c>
      <c r="AY164" s="254" t="s">
        <v>168</v>
      </c>
      <c r="BK164" s="256">
        <f>SUM(BK165:BK192)</f>
        <v>0</v>
      </c>
    </row>
    <row r="165" s="2" customFormat="1" ht="21.75" customHeight="1">
      <c r="A165" s="39"/>
      <c r="B165" s="40"/>
      <c r="C165" s="317" t="s">
        <v>350</v>
      </c>
      <c r="D165" s="317" t="s">
        <v>256</v>
      </c>
      <c r="E165" s="318" t="s">
        <v>2008</v>
      </c>
      <c r="F165" s="319" t="s">
        <v>2009</v>
      </c>
      <c r="G165" s="320" t="s">
        <v>1</v>
      </c>
      <c r="H165" s="321">
        <v>1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43</v>
      </c>
      <c r="O165" s="92"/>
      <c r="P165" s="269">
        <f>O165*H165</f>
        <v>0</v>
      </c>
      <c r="Q165" s="269">
        <v>0</v>
      </c>
      <c r="R165" s="269">
        <f>Q165*H165</f>
        <v>0</v>
      </c>
      <c r="S165" s="269">
        <v>0</v>
      </c>
      <c r="T165" s="27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1" t="s">
        <v>213</v>
      </c>
      <c r="AT165" s="271" t="s">
        <v>256</v>
      </c>
      <c r="AU165" s="271" t="s">
        <v>86</v>
      </c>
      <c r="AY165" s="18" t="s">
        <v>168</v>
      </c>
      <c r="BE165" s="272">
        <f>IF(N165="základní",J165,0)</f>
        <v>0</v>
      </c>
      <c r="BF165" s="272">
        <f>IF(N165="snížená",J165,0)</f>
        <v>0</v>
      </c>
      <c r="BG165" s="272">
        <f>IF(N165="zákl. přenesená",J165,0)</f>
        <v>0</v>
      </c>
      <c r="BH165" s="272">
        <f>IF(N165="sníž. přenesená",J165,0)</f>
        <v>0</v>
      </c>
      <c r="BI165" s="272">
        <f>IF(N165="nulová",J165,0)</f>
        <v>0</v>
      </c>
      <c r="BJ165" s="18" t="s">
        <v>86</v>
      </c>
      <c r="BK165" s="272">
        <f>ROUND(I165*H165,2)</f>
        <v>0</v>
      </c>
      <c r="BL165" s="18" t="s">
        <v>174</v>
      </c>
      <c r="BM165" s="271" t="s">
        <v>602</v>
      </c>
    </row>
    <row r="166" s="2" customFormat="1" ht="21.75" customHeight="1">
      <c r="A166" s="39"/>
      <c r="B166" s="40"/>
      <c r="C166" s="317" t="s">
        <v>355</v>
      </c>
      <c r="D166" s="317" t="s">
        <v>256</v>
      </c>
      <c r="E166" s="318" t="s">
        <v>2010</v>
      </c>
      <c r="F166" s="319" t="s">
        <v>2011</v>
      </c>
      <c r="G166" s="320" t="s">
        <v>1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43</v>
      </c>
      <c r="O166" s="92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1" t="s">
        <v>213</v>
      </c>
      <c r="AT166" s="271" t="s">
        <v>256</v>
      </c>
      <c r="AU166" s="271" t="s">
        <v>86</v>
      </c>
      <c r="AY166" s="18" t="s">
        <v>168</v>
      </c>
      <c r="BE166" s="272">
        <f>IF(N166="základní",J166,0)</f>
        <v>0</v>
      </c>
      <c r="BF166" s="272">
        <f>IF(N166="snížená",J166,0)</f>
        <v>0</v>
      </c>
      <c r="BG166" s="272">
        <f>IF(N166="zákl. přenesená",J166,0)</f>
        <v>0</v>
      </c>
      <c r="BH166" s="272">
        <f>IF(N166="sníž. přenesená",J166,0)</f>
        <v>0</v>
      </c>
      <c r="BI166" s="272">
        <f>IF(N166="nulová",J166,0)</f>
        <v>0</v>
      </c>
      <c r="BJ166" s="18" t="s">
        <v>86</v>
      </c>
      <c r="BK166" s="272">
        <f>ROUND(I166*H166,2)</f>
        <v>0</v>
      </c>
      <c r="BL166" s="18" t="s">
        <v>174</v>
      </c>
      <c r="BM166" s="271" t="s">
        <v>611</v>
      </c>
    </row>
    <row r="167" s="2" customFormat="1" ht="21.75" customHeight="1">
      <c r="A167" s="39"/>
      <c r="B167" s="40"/>
      <c r="C167" s="317" t="s">
        <v>360</v>
      </c>
      <c r="D167" s="317" t="s">
        <v>256</v>
      </c>
      <c r="E167" s="318" t="s">
        <v>2012</v>
      </c>
      <c r="F167" s="319" t="s">
        <v>2013</v>
      </c>
      <c r="G167" s="320" t="s">
        <v>1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43</v>
      </c>
      <c r="O167" s="92"/>
      <c r="P167" s="269">
        <f>O167*H167</f>
        <v>0</v>
      </c>
      <c r="Q167" s="269">
        <v>0</v>
      </c>
      <c r="R167" s="269">
        <f>Q167*H167</f>
        <v>0</v>
      </c>
      <c r="S167" s="269">
        <v>0</v>
      </c>
      <c r="T167" s="27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71" t="s">
        <v>213</v>
      </c>
      <c r="AT167" s="271" t="s">
        <v>256</v>
      </c>
      <c r="AU167" s="271" t="s">
        <v>86</v>
      </c>
      <c r="AY167" s="18" t="s">
        <v>168</v>
      </c>
      <c r="BE167" s="272">
        <f>IF(N167="základní",J167,0)</f>
        <v>0</v>
      </c>
      <c r="BF167" s="272">
        <f>IF(N167="snížená",J167,0)</f>
        <v>0</v>
      </c>
      <c r="BG167" s="272">
        <f>IF(N167="zákl. přenesená",J167,0)</f>
        <v>0</v>
      </c>
      <c r="BH167" s="272">
        <f>IF(N167="sníž. přenesená",J167,0)</f>
        <v>0</v>
      </c>
      <c r="BI167" s="272">
        <f>IF(N167="nulová",J167,0)</f>
        <v>0</v>
      </c>
      <c r="BJ167" s="18" t="s">
        <v>86</v>
      </c>
      <c r="BK167" s="272">
        <f>ROUND(I167*H167,2)</f>
        <v>0</v>
      </c>
      <c r="BL167" s="18" t="s">
        <v>174</v>
      </c>
      <c r="BM167" s="271" t="s">
        <v>621</v>
      </c>
    </row>
    <row r="168" s="2" customFormat="1" ht="16.5" customHeight="1">
      <c r="A168" s="39"/>
      <c r="B168" s="40"/>
      <c r="C168" s="317" t="s">
        <v>365</v>
      </c>
      <c r="D168" s="317" t="s">
        <v>256</v>
      </c>
      <c r="E168" s="318" t="s">
        <v>2014</v>
      </c>
      <c r="F168" s="319" t="s">
        <v>2015</v>
      </c>
      <c r="G168" s="320" t="s">
        <v>1</v>
      </c>
      <c r="H168" s="321">
        <v>1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43</v>
      </c>
      <c r="O168" s="92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1" t="s">
        <v>213</v>
      </c>
      <c r="AT168" s="271" t="s">
        <v>256</v>
      </c>
      <c r="AU168" s="271" t="s">
        <v>86</v>
      </c>
      <c r="AY168" s="18" t="s">
        <v>168</v>
      </c>
      <c r="BE168" s="272">
        <f>IF(N168="základní",J168,0)</f>
        <v>0</v>
      </c>
      <c r="BF168" s="272">
        <f>IF(N168="snížená",J168,0)</f>
        <v>0</v>
      </c>
      <c r="BG168" s="272">
        <f>IF(N168="zákl. přenesená",J168,0)</f>
        <v>0</v>
      </c>
      <c r="BH168" s="272">
        <f>IF(N168="sníž. přenesená",J168,0)</f>
        <v>0</v>
      </c>
      <c r="BI168" s="272">
        <f>IF(N168="nulová",J168,0)</f>
        <v>0</v>
      </c>
      <c r="BJ168" s="18" t="s">
        <v>86</v>
      </c>
      <c r="BK168" s="272">
        <f>ROUND(I168*H168,2)</f>
        <v>0</v>
      </c>
      <c r="BL168" s="18" t="s">
        <v>174</v>
      </c>
      <c r="BM168" s="271" t="s">
        <v>634</v>
      </c>
    </row>
    <row r="169" s="2" customFormat="1" ht="21.75" customHeight="1">
      <c r="A169" s="39"/>
      <c r="B169" s="40"/>
      <c r="C169" s="317" t="s">
        <v>372</v>
      </c>
      <c r="D169" s="317" t="s">
        <v>256</v>
      </c>
      <c r="E169" s="318" t="s">
        <v>2016</v>
      </c>
      <c r="F169" s="319" t="s">
        <v>2017</v>
      </c>
      <c r="G169" s="320" t="s">
        <v>1</v>
      </c>
      <c r="H169" s="321">
        <v>1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43</v>
      </c>
      <c r="O169" s="92"/>
      <c r="P169" s="269">
        <f>O169*H169</f>
        <v>0</v>
      </c>
      <c r="Q169" s="269">
        <v>0</v>
      </c>
      <c r="R169" s="269">
        <f>Q169*H169</f>
        <v>0</v>
      </c>
      <c r="S169" s="269">
        <v>0</v>
      </c>
      <c r="T169" s="27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1" t="s">
        <v>213</v>
      </c>
      <c r="AT169" s="271" t="s">
        <v>256</v>
      </c>
      <c r="AU169" s="271" t="s">
        <v>86</v>
      </c>
      <c r="AY169" s="18" t="s">
        <v>168</v>
      </c>
      <c r="BE169" s="272">
        <f>IF(N169="základní",J169,0)</f>
        <v>0</v>
      </c>
      <c r="BF169" s="272">
        <f>IF(N169="snížená",J169,0)</f>
        <v>0</v>
      </c>
      <c r="BG169" s="272">
        <f>IF(N169="zákl. přenesená",J169,0)</f>
        <v>0</v>
      </c>
      <c r="BH169" s="272">
        <f>IF(N169="sníž. přenesená",J169,0)</f>
        <v>0</v>
      </c>
      <c r="BI169" s="272">
        <f>IF(N169="nulová",J169,0)</f>
        <v>0</v>
      </c>
      <c r="BJ169" s="18" t="s">
        <v>86</v>
      </c>
      <c r="BK169" s="272">
        <f>ROUND(I169*H169,2)</f>
        <v>0</v>
      </c>
      <c r="BL169" s="18" t="s">
        <v>174</v>
      </c>
      <c r="BM169" s="271" t="s">
        <v>645</v>
      </c>
    </row>
    <row r="170" s="2" customFormat="1" ht="21.75" customHeight="1">
      <c r="A170" s="39"/>
      <c r="B170" s="40"/>
      <c r="C170" s="317" t="s">
        <v>377</v>
      </c>
      <c r="D170" s="317" t="s">
        <v>256</v>
      </c>
      <c r="E170" s="318" t="s">
        <v>2018</v>
      </c>
      <c r="F170" s="319" t="s">
        <v>2019</v>
      </c>
      <c r="G170" s="320" t="s">
        <v>1</v>
      </c>
      <c r="H170" s="321">
        <v>7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43</v>
      </c>
      <c r="O170" s="92"/>
      <c r="P170" s="269">
        <f>O170*H170</f>
        <v>0</v>
      </c>
      <c r="Q170" s="269">
        <v>0</v>
      </c>
      <c r="R170" s="269">
        <f>Q170*H170</f>
        <v>0</v>
      </c>
      <c r="S170" s="269">
        <v>0</v>
      </c>
      <c r="T170" s="27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1" t="s">
        <v>213</v>
      </c>
      <c r="AT170" s="271" t="s">
        <v>256</v>
      </c>
      <c r="AU170" s="271" t="s">
        <v>86</v>
      </c>
      <c r="AY170" s="18" t="s">
        <v>168</v>
      </c>
      <c r="BE170" s="272">
        <f>IF(N170="základní",J170,0)</f>
        <v>0</v>
      </c>
      <c r="BF170" s="272">
        <f>IF(N170="snížená",J170,0)</f>
        <v>0</v>
      </c>
      <c r="BG170" s="272">
        <f>IF(N170="zákl. přenesená",J170,0)</f>
        <v>0</v>
      </c>
      <c r="BH170" s="272">
        <f>IF(N170="sníž. přenesená",J170,0)</f>
        <v>0</v>
      </c>
      <c r="BI170" s="272">
        <f>IF(N170="nulová",J170,0)</f>
        <v>0</v>
      </c>
      <c r="BJ170" s="18" t="s">
        <v>86</v>
      </c>
      <c r="BK170" s="272">
        <f>ROUND(I170*H170,2)</f>
        <v>0</v>
      </c>
      <c r="BL170" s="18" t="s">
        <v>174</v>
      </c>
      <c r="BM170" s="271" t="s">
        <v>654</v>
      </c>
    </row>
    <row r="171" s="2" customFormat="1" ht="21.75" customHeight="1">
      <c r="A171" s="39"/>
      <c r="B171" s="40"/>
      <c r="C171" s="317" t="s">
        <v>382</v>
      </c>
      <c r="D171" s="317" t="s">
        <v>256</v>
      </c>
      <c r="E171" s="318" t="s">
        <v>2020</v>
      </c>
      <c r="F171" s="319" t="s">
        <v>2021</v>
      </c>
      <c r="G171" s="320" t="s">
        <v>1</v>
      </c>
      <c r="H171" s="321">
        <v>5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43</v>
      </c>
      <c r="O171" s="92"/>
      <c r="P171" s="269">
        <f>O171*H171</f>
        <v>0</v>
      </c>
      <c r="Q171" s="269">
        <v>0</v>
      </c>
      <c r="R171" s="269">
        <f>Q171*H171</f>
        <v>0</v>
      </c>
      <c r="S171" s="269">
        <v>0</v>
      </c>
      <c r="T171" s="27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71" t="s">
        <v>213</v>
      </c>
      <c r="AT171" s="271" t="s">
        <v>256</v>
      </c>
      <c r="AU171" s="271" t="s">
        <v>86</v>
      </c>
      <c r="AY171" s="18" t="s">
        <v>168</v>
      </c>
      <c r="BE171" s="272">
        <f>IF(N171="základní",J171,0)</f>
        <v>0</v>
      </c>
      <c r="BF171" s="272">
        <f>IF(N171="snížená",J171,0)</f>
        <v>0</v>
      </c>
      <c r="BG171" s="272">
        <f>IF(N171="zákl. přenesená",J171,0)</f>
        <v>0</v>
      </c>
      <c r="BH171" s="272">
        <f>IF(N171="sníž. přenesená",J171,0)</f>
        <v>0</v>
      </c>
      <c r="BI171" s="272">
        <f>IF(N171="nulová",J171,0)</f>
        <v>0</v>
      </c>
      <c r="BJ171" s="18" t="s">
        <v>86</v>
      </c>
      <c r="BK171" s="272">
        <f>ROUND(I171*H171,2)</f>
        <v>0</v>
      </c>
      <c r="BL171" s="18" t="s">
        <v>174</v>
      </c>
      <c r="BM171" s="271" t="s">
        <v>662</v>
      </c>
    </row>
    <row r="172" s="2" customFormat="1" ht="16.5" customHeight="1">
      <c r="A172" s="39"/>
      <c r="B172" s="40"/>
      <c r="C172" s="317" t="s">
        <v>386</v>
      </c>
      <c r="D172" s="317" t="s">
        <v>256</v>
      </c>
      <c r="E172" s="318" t="s">
        <v>2022</v>
      </c>
      <c r="F172" s="319" t="s">
        <v>2023</v>
      </c>
      <c r="G172" s="320" t="s">
        <v>1</v>
      </c>
      <c r="H172" s="321">
        <v>5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43</v>
      </c>
      <c r="O172" s="92"/>
      <c r="P172" s="269">
        <f>O172*H172</f>
        <v>0</v>
      </c>
      <c r="Q172" s="269">
        <v>0</v>
      </c>
      <c r="R172" s="269">
        <f>Q172*H172</f>
        <v>0</v>
      </c>
      <c r="S172" s="269">
        <v>0</v>
      </c>
      <c r="T172" s="27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71" t="s">
        <v>213</v>
      </c>
      <c r="AT172" s="271" t="s">
        <v>256</v>
      </c>
      <c r="AU172" s="271" t="s">
        <v>86</v>
      </c>
      <c r="AY172" s="18" t="s">
        <v>168</v>
      </c>
      <c r="BE172" s="272">
        <f>IF(N172="základní",J172,0)</f>
        <v>0</v>
      </c>
      <c r="BF172" s="272">
        <f>IF(N172="snížená",J172,0)</f>
        <v>0</v>
      </c>
      <c r="BG172" s="272">
        <f>IF(N172="zákl. přenesená",J172,0)</f>
        <v>0</v>
      </c>
      <c r="BH172" s="272">
        <f>IF(N172="sníž. přenesená",J172,0)</f>
        <v>0</v>
      </c>
      <c r="BI172" s="272">
        <f>IF(N172="nulová",J172,0)</f>
        <v>0</v>
      </c>
      <c r="BJ172" s="18" t="s">
        <v>86</v>
      </c>
      <c r="BK172" s="272">
        <f>ROUND(I172*H172,2)</f>
        <v>0</v>
      </c>
      <c r="BL172" s="18" t="s">
        <v>174</v>
      </c>
      <c r="BM172" s="271" t="s">
        <v>673</v>
      </c>
    </row>
    <row r="173" s="2" customFormat="1" ht="21.75" customHeight="1">
      <c r="A173" s="39"/>
      <c r="B173" s="40"/>
      <c r="C173" s="317" t="s">
        <v>391</v>
      </c>
      <c r="D173" s="317" t="s">
        <v>256</v>
      </c>
      <c r="E173" s="318" t="s">
        <v>2024</v>
      </c>
      <c r="F173" s="319" t="s">
        <v>2025</v>
      </c>
      <c r="G173" s="320" t="s">
        <v>1</v>
      </c>
      <c r="H173" s="321">
        <v>7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43</v>
      </c>
      <c r="O173" s="92"/>
      <c r="P173" s="269">
        <f>O173*H173</f>
        <v>0</v>
      </c>
      <c r="Q173" s="269">
        <v>0</v>
      </c>
      <c r="R173" s="269">
        <f>Q173*H173</f>
        <v>0</v>
      </c>
      <c r="S173" s="269">
        <v>0</v>
      </c>
      <c r="T173" s="27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1" t="s">
        <v>213</v>
      </c>
      <c r="AT173" s="271" t="s">
        <v>256</v>
      </c>
      <c r="AU173" s="271" t="s">
        <v>86</v>
      </c>
      <c r="AY173" s="18" t="s">
        <v>168</v>
      </c>
      <c r="BE173" s="272">
        <f>IF(N173="základní",J173,0)</f>
        <v>0</v>
      </c>
      <c r="BF173" s="272">
        <f>IF(N173="snížená",J173,0)</f>
        <v>0</v>
      </c>
      <c r="BG173" s="272">
        <f>IF(N173="zákl. přenesená",J173,0)</f>
        <v>0</v>
      </c>
      <c r="BH173" s="272">
        <f>IF(N173="sníž. přenesená",J173,0)</f>
        <v>0</v>
      </c>
      <c r="BI173" s="272">
        <f>IF(N173="nulová",J173,0)</f>
        <v>0</v>
      </c>
      <c r="BJ173" s="18" t="s">
        <v>86</v>
      </c>
      <c r="BK173" s="272">
        <f>ROUND(I173*H173,2)</f>
        <v>0</v>
      </c>
      <c r="BL173" s="18" t="s">
        <v>174</v>
      </c>
      <c r="BM173" s="271" t="s">
        <v>685</v>
      </c>
    </row>
    <row r="174" s="2" customFormat="1" ht="21.75" customHeight="1">
      <c r="A174" s="39"/>
      <c r="B174" s="40"/>
      <c r="C174" s="317" t="s">
        <v>396</v>
      </c>
      <c r="D174" s="317" t="s">
        <v>256</v>
      </c>
      <c r="E174" s="318" t="s">
        <v>2026</v>
      </c>
      <c r="F174" s="319" t="s">
        <v>2027</v>
      </c>
      <c r="G174" s="320" t="s">
        <v>1</v>
      </c>
      <c r="H174" s="321">
        <v>1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43</v>
      </c>
      <c r="O174" s="92"/>
      <c r="P174" s="269">
        <f>O174*H174</f>
        <v>0</v>
      </c>
      <c r="Q174" s="269">
        <v>0</v>
      </c>
      <c r="R174" s="269">
        <f>Q174*H174</f>
        <v>0</v>
      </c>
      <c r="S174" s="269">
        <v>0</v>
      </c>
      <c r="T174" s="27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71" t="s">
        <v>213</v>
      </c>
      <c r="AT174" s="271" t="s">
        <v>256</v>
      </c>
      <c r="AU174" s="271" t="s">
        <v>86</v>
      </c>
      <c r="AY174" s="18" t="s">
        <v>168</v>
      </c>
      <c r="BE174" s="272">
        <f>IF(N174="základní",J174,0)</f>
        <v>0</v>
      </c>
      <c r="BF174" s="272">
        <f>IF(N174="snížená",J174,0)</f>
        <v>0</v>
      </c>
      <c r="BG174" s="272">
        <f>IF(N174="zákl. přenesená",J174,0)</f>
        <v>0</v>
      </c>
      <c r="BH174" s="272">
        <f>IF(N174="sníž. přenesená",J174,0)</f>
        <v>0</v>
      </c>
      <c r="BI174" s="272">
        <f>IF(N174="nulová",J174,0)</f>
        <v>0</v>
      </c>
      <c r="BJ174" s="18" t="s">
        <v>86</v>
      </c>
      <c r="BK174" s="272">
        <f>ROUND(I174*H174,2)</f>
        <v>0</v>
      </c>
      <c r="BL174" s="18" t="s">
        <v>174</v>
      </c>
      <c r="BM174" s="271" t="s">
        <v>695</v>
      </c>
    </row>
    <row r="175" s="2" customFormat="1" ht="21.75" customHeight="1">
      <c r="A175" s="39"/>
      <c r="B175" s="40"/>
      <c r="C175" s="317" t="s">
        <v>401</v>
      </c>
      <c r="D175" s="317" t="s">
        <v>256</v>
      </c>
      <c r="E175" s="318" t="s">
        <v>1970</v>
      </c>
      <c r="F175" s="319" t="s">
        <v>1971</v>
      </c>
      <c r="G175" s="320" t="s">
        <v>1</v>
      </c>
      <c r="H175" s="321">
        <v>17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43</v>
      </c>
      <c r="O175" s="92"/>
      <c r="P175" s="269">
        <f>O175*H175</f>
        <v>0</v>
      </c>
      <c r="Q175" s="269">
        <v>0</v>
      </c>
      <c r="R175" s="269">
        <f>Q175*H175</f>
        <v>0</v>
      </c>
      <c r="S175" s="269">
        <v>0</v>
      </c>
      <c r="T175" s="27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71" t="s">
        <v>213</v>
      </c>
      <c r="AT175" s="271" t="s">
        <v>256</v>
      </c>
      <c r="AU175" s="271" t="s">
        <v>86</v>
      </c>
      <c r="AY175" s="18" t="s">
        <v>168</v>
      </c>
      <c r="BE175" s="272">
        <f>IF(N175="základní",J175,0)</f>
        <v>0</v>
      </c>
      <c r="BF175" s="272">
        <f>IF(N175="snížená",J175,0)</f>
        <v>0</v>
      </c>
      <c r="BG175" s="272">
        <f>IF(N175="zákl. přenesená",J175,0)</f>
        <v>0</v>
      </c>
      <c r="BH175" s="272">
        <f>IF(N175="sníž. přenesená",J175,0)</f>
        <v>0</v>
      </c>
      <c r="BI175" s="272">
        <f>IF(N175="nulová",J175,0)</f>
        <v>0</v>
      </c>
      <c r="BJ175" s="18" t="s">
        <v>86</v>
      </c>
      <c r="BK175" s="272">
        <f>ROUND(I175*H175,2)</f>
        <v>0</v>
      </c>
      <c r="BL175" s="18" t="s">
        <v>174</v>
      </c>
      <c r="BM175" s="271" t="s">
        <v>706</v>
      </c>
    </row>
    <row r="176" s="2" customFormat="1" ht="21.75" customHeight="1">
      <c r="A176" s="39"/>
      <c r="B176" s="40"/>
      <c r="C176" s="317" t="s">
        <v>407</v>
      </c>
      <c r="D176" s="317" t="s">
        <v>256</v>
      </c>
      <c r="E176" s="318" t="s">
        <v>1972</v>
      </c>
      <c r="F176" s="319" t="s">
        <v>1973</v>
      </c>
      <c r="G176" s="320" t="s">
        <v>1</v>
      </c>
      <c r="H176" s="321">
        <v>7</v>
      </c>
      <c r="I176" s="322"/>
      <c r="J176" s="323">
        <f>ROUND(I176*H176,2)</f>
        <v>0</v>
      </c>
      <c r="K176" s="324"/>
      <c r="L176" s="325"/>
      <c r="M176" s="326" t="s">
        <v>1</v>
      </c>
      <c r="N176" s="327" t="s">
        <v>43</v>
      </c>
      <c r="O176" s="92"/>
      <c r="P176" s="269">
        <f>O176*H176</f>
        <v>0</v>
      </c>
      <c r="Q176" s="269">
        <v>0</v>
      </c>
      <c r="R176" s="269">
        <f>Q176*H176</f>
        <v>0</v>
      </c>
      <c r="S176" s="269">
        <v>0</v>
      </c>
      <c r="T176" s="27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71" t="s">
        <v>213</v>
      </c>
      <c r="AT176" s="271" t="s">
        <v>256</v>
      </c>
      <c r="AU176" s="271" t="s">
        <v>86</v>
      </c>
      <c r="AY176" s="18" t="s">
        <v>168</v>
      </c>
      <c r="BE176" s="272">
        <f>IF(N176="základní",J176,0)</f>
        <v>0</v>
      </c>
      <c r="BF176" s="272">
        <f>IF(N176="snížená",J176,0)</f>
        <v>0</v>
      </c>
      <c r="BG176" s="272">
        <f>IF(N176="zákl. přenesená",J176,0)</f>
        <v>0</v>
      </c>
      <c r="BH176" s="272">
        <f>IF(N176="sníž. přenesená",J176,0)</f>
        <v>0</v>
      </c>
      <c r="BI176" s="272">
        <f>IF(N176="nulová",J176,0)</f>
        <v>0</v>
      </c>
      <c r="BJ176" s="18" t="s">
        <v>86</v>
      </c>
      <c r="BK176" s="272">
        <f>ROUND(I176*H176,2)</f>
        <v>0</v>
      </c>
      <c r="BL176" s="18" t="s">
        <v>174</v>
      </c>
      <c r="BM176" s="271" t="s">
        <v>744</v>
      </c>
    </row>
    <row r="177" s="2" customFormat="1" ht="21.75" customHeight="1">
      <c r="A177" s="39"/>
      <c r="B177" s="40"/>
      <c r="C177" s="317" t="s">
        <v>412</v>
      </c>
      <c r="D177" s="317" t="s">
        <v>256</v>
      </c>
      <c r="E177" s="318" t="s">
        <v>2002</v>
      </c>
      <c r="F177" s="319" t="s">
        <v>2003</v>
      </c>
      <c r="G177" s="320" t="s">
        <v>1</v>
      </c>
      <c r="H177" s="321">
        <v>3</v>
      </c>
      <c r="I177" s="322"/>
      <c r="J177" s="323">
        <f>ROUND(I177*H177,2)</f>
        <v>0</v>
      </c>
      <c r="K177" s="324"/>
      <c r="L177" s="325"/>
      <c r="M177" s="326" t="s">
        <v>1</v>
      </c>
      <c r="N177" s="327" t="s">
        <v>43</v>
      </c>
      <c r="O177" s="92"/>
      <c r="P177" s="269">
        <f>O177*H177</f>
        <v>0</v>
      </c>
      <c r="Q177" s="269">
        <v>0</v>
      </c>
      <c r="R177" s="269">
        <f>Q177*H177</f>
        <v>0</v>
      </c>
      <c r="S177" s="269">
        <v>0</v>
      </c>
      <c r="T177" s="27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71" t="s">
        <v>213</v>
      </c>
      <c r="AT177" s="271" t="s">
        <v>256</v>
      </c>
      <c r="AU177" s="271" t="s">
        <v>86</v>
      </c>
      <c r="AY177" s="18" t="s">
        <v>168</v>
      </c>
      <c r="BE177" s="272">
        <f>IF(N177="základní",J177,0)</f>
        <v>0</v>
      </c>
      <c r="BF177" s="272">
        <f>IF(N177="snížená",J177,0)</f>
        <v>0</v>
      </c>
      <c r="BG177" s="272">
        <f>IF(N177="zákl. přenesená",J177,0)</f>
        <v>0</v>
      </c>
      <c r="BH177" s="272">
        <f>IF(N177="sníž. přenesená",J177,0)</f>
        <v>0</v>
      </c>
      <c r="BI177" s="272">
        <f>IF(N177="nulová",J177,0)</f>
        <v>0</v>
      </c>
      <c r="BJ177" s="18" t="s">
        <v>86</v>
      </c>
      <c r="BK177" s="272">
        <f>ROUND(I177*H177,2)</f>
        <v>0</v>
      </c>
      <c r="BL177" s="18" t="s">
        <v>174</v>
      </c>
      <c r="BM177" s="271" t="s">
        <v>762</v>
      </c>
    </row>
    <row r="178" s="2" customFormat="1" ht="21.75" customHeight="1">
      <c r="A178" s="39"/>
      <c r="B178" s="40"/>
      <c r="C178" s="317" t="s">
        <v>417</v>
      </c>
      <c r="D178" s="317" t="s">
        <v>256</v>
      </c>
      <c r="E178" s="318" t="s">
        <v>2028</v>
      </c>
      <c r="F178" s="319" t="s">
        <v>2029</v>
      </c>
      <c r="G178" s="320" t="s">
        <v>1</v>
      </c>
      <c r="H178" s="321">
        <v>16</v>
      </c>
      <c r="I178" s="322"/>
      <c r="J178" s="323">
        <f>ROUND(I178*H178,2)</f>
        <v>0</v>
      </c>
      <c r="K178" s="324"/>
      <c r="L178" s="325"/>
      <c r="M178" s="326" t="s">
        <v>1</v>
      </c>
      <c r="N178" s="327" t="s">
        <v>43</v>
      </c>
      <c r="O178" s="92"/>
      <c r="P178" s="269">
        <f>O178*H178</f>
        <v>0</v>
      </c>
      <c r="Q178" s="269">
        <v>0</v>
      </c>
      <c r="R178" s="269">
        <f>Q178*H178</f>
        <v>0</v>
      </c>
      <c r="S178" s="269">
        <v>0</v>
      </c>
      <c r="T178" s="27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71" t="s">
        <v>213</v>
      </c>
      <c r="AT178" s="271" t="s">
        <v>256</v>
      </c>
      <c r="AU178" s="271" t="s">
        <v>86</v>
      </c>
      <c r="AY178" s="18" t="s">
        <v>168</v>
      </c>
      <c r="BE178" s="272">
        <f>IF(N178="základní",J178,0)</f>
        <v>0</v>
      </c>
      <c r="BF178" s="272">
        <f>IF(N178="snížená",J178,0)</f>
        <v>0</v>
      </c>
      <c r="BG178" s="272">
        <f>IF(N178="zákl. přenesená",J178,0)</f>
        <v>0</v>
      </c>
      <c r="BH178" s="272">
        <f>IF(N178="sníž. přenesená",J178,0)</f>
        <v>0</v>
      </c>
      <c r="BI178" s="272">
        <f>IF(N178="nulová",J178,0)</f>
        <v>0</v>
      </c>
      <c r="BJ178" s="18" t="s">
        <v>86</v>
      </c>
      <c r="BK178" s="272">
        <f>ROUND(I178*H178,2)</f>
        <v>0</v>
      </c>
      <c r="BL178" s="18" t="s">
        <v>174</v>
      </c>
      <c r="BM178" s="271" t="s">
        <v>786</v>
      </c>
    </row>
    <row r="179" s="2" customFormat="1" ht="21.75" customHeight="1">
      <c r="A179" s="39"/>
      <c r="B179" s="40"/>
      <c r="C179" s="317" t="s">
        <v>434</v>
      </c>
      <c r="D179" s="317" t="s">
        <v>256</v>
      </c>
      <c r="E179" s="318" t="s">
        <v>2030</v>
      </c>
      <c r="F179" s="319" t="s">
        <v>2031</v>
      </c>
      <c r="G179" s="320" t="s">
        <v>1</v>
      </c>
      <c r="H179" s="321">
        <v>22</v>
      </c>
      <c r="I179" s="322"/>
      <c r="J179" s="323">
        <f>ROUND(I179*H179,2)</f>
        <v>0</v>
      </c>
      <c r="K179" s="324"/>
      <c r="L179" s="325"/>
      <c r="M179" s="326" t="s">
        <v>1</v>
      </c>
      <c r="N179" s="327" t="s">
        <v>43</v>
      </c>
      <c r="O179" s="92"/>
      <c r="P179" s="269">
        <f>O179*H179</f>
        <v>0</v>
      </c>
      <c r="Q179" s="269">
        <v>0</v>
      </c>
      <c r="R179" s="269">
        <f>Q179*H179</f>
        <v>0</v>
      </c>
      <c r="S179" s="269">
        <v>0</v>
      </c>
      <c r="T179" s="27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71" t="s">
        <v>213</v>
      </c>
      <c r="AT179" s="271" t="s">
        <v>256</v>
      </c>
      <c r="AU179" s="271" t="s">
        <v>86</v>
      </c>
      <c r="AY179" s="18" t="s">
        <v>168</v>
      </c>
      <c r="BE179" s="272">
        <f>IF(N179="základní",J179,0)</f>
        <v>0</v>
      </c>
      <c r="BF179" s="272">
        <f>IF(N179="snížená",J179,0)</f>
        <v>0</v>
      </c>
      <c r="BG179" s="272">
        <f>IF(N179="zákl. přenesená",J179,0)</f>
        <v>0</v>
      </c>
      <c r="BH179" s="272">
        <f>IF(N179="sníž. přenesená",J179,0)</f>
        <v>0</v>
      </c>
      <c r="BI179" s="272">
        <f>IF(N179="nulová",J179,0)</f>
        <v>0</v>
      </c>
      <c r="BJ179" s="18" t="s">
        <v>86</v>
      </c>
      <c r="BK179" s="272">
        <f>ROUND(I179*H179,2)</f>
        <v>0</v>
      </c>
      <c r="BL179" s="18" t="s">
        <v>174</v>
      </c>
      <c r="BM179" s="271" t="s">
        <v>799</v>
      </c>
    </row>
    <row r="180" s="2" customFormat="1" ht="21.75" customHeight="1">
      <c r="A180" s="39"/>
      <c r="B180" s="40"/>
      <c r="C180" s="317" t="s">
        <v>445</v>
      </c>
      <c r="D180" s="317" t="s">
        <v>256</v>
      </c>
      <c r="E180" s="318" t="s">
        <v>2032</v>
      </c>
      <c r="F180" s="319" t="s">
        <v>2033</v>
      </c>
      <c r="G180" s="320" t="s">
        <v>1</v>
      </c>
      <c r="H180" s="321">
        <v>6</v>
      </c>
      <c r="I180" s="322"/>
      <c r="J180" s="323">
        <f>ROUND(I180*H180,2)</f>
        <v>0</v>
      </c>
      <c r="K180" s="324"/>
      <c r="L180" s="325"/>
      <c r="M180" s="326" t="s">
        <v>1</v>
      </c>
      <c r="N180" s="327" t="s">
        <v>43</v>
      </c>
      <c r="O180" s="92"/>
      <c r="P180" s="269">
        <f>O180*H180</f>
        <v>0</v>
      </c>
      <c r="Q180" s="269">
        <v>0</v>
      </c>
      <c r="R180" s="269">
        <f>Q180*H180</f>
        <v>0</v>
      </c>
      <c r="S180" s="269">
        <v>0</v>
      </c>
      <c r="T180" s="27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71" t="s">
        <v>213</v>
      </c>
      <c r="AT180" s="271" t="s">
        <v>256</v>
      </c>
      <c r="AU180" s="271" t="s">
        <v>86</v>
      </c>
      <c r="AY180" s="18" t="s">
        <v>168</v>
      </c>
      <c r="BE180" s="272">
        <f>IF(N180="základní",J180,0)</f>
        <v>0</v>
      </c>
      <c r="BF180" s="272">
        <f>IF(N180="snížená",J180,0)</f>
        <v>0</v>
      </c>
      <c r="BG180" s="272">
        <f>IF(N180="zákl. přenesená",J180,0)</f>
        <v>0</v>
      </c>
      <c r="BH180" s="272">
        <f>IF(N180="sníž. přenesená",J180,0)</f>
        <v>0</v>
      </c>
      <c r="BI180" s="272">
        <f>IF(N180="nulová",J180,0)</f>
        <v>0</v>
      </c>
      <c r="BJ180" s="18" t="s">
        <v>86</v>
      </c>
      <c r="BK180" s="272">
        <f>ROUND(I180*H180,2)</f>
        <v>0</v>
      </c>
      <c r="BL180" s="18" t="s">
        <v>174</v>
      </c>
      <c r="BM180" s="271" t="s">
        <v>807</v>
      </c>
    </row>
    <row r="181" s="2" customFormat="1" ht="21.75" customHeight="1">
      <c r="A181" s="39"/>
      <c r="B181" s="40"/>
      <c r="C181" s="317" t="s">
        <v>449</v>
      </c>
      <c r="D181" s="317" t="s">
        <v>256</v>
      </c>
      <c r="E181" s="318" t="s">
        <v>2034</v>
      </c>
      <c r="F181" s="319" t="s">
        <v>2035</v>
      </c>
      <c r="G181" s="320" t="s">
        <v>1</v>
      </c>
      <c r="H181" s="321">
        <v>2</v>
      </c>
      <c r="I181" s="322"/>
      <c r="J181" s="323">
        <f>ROUND(I181*H181,2)</f>
        <v>0</v>
      </c>
      <c r="K181" s="324"/>
      <c r="L181" s="325"/>
      <c r="M181" s="326" t="s">
        <v>1</v>
      </c>
      <c r="N181" s="327" t="s">
        <v>43</v>
      </c>
      <c r="O181" s="92"/>
      <c r="P181" s="269">
        <f>O181*H181</f>
        <v>0</v>
      </c>
      <c r="Q181" s="269">
        <v>0</v>
      </c>
      <c r="R181" s="269">
        <f>Q181*H181</f>
        <v>0</v>
      </c>
      <c r="S181" s="269">
        <v>0</v>
      </c>
      <c r="T181" s="27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71" t="s">
        <v>213</v>
      </c>
      <c r="AT181" s="271" t="s">
        <v>256</v>
      </c>
      <c r="AU181" s="271" t="s">
        <v>86</v>
      </c>
      <c r="AY181" s="18" t="s">
        <v>168</v>
      </c>
      <c r="BE181" s="272">
        <f>IF(N181="základní",J181,0)</f>
        <v>0</v>
      </c>
      <c r="BF181" s="272">
        <f>IF(N181="snížená",J181,0)</f>
        <v>0</v>
      </c>
      <c r="BG181" s="272">
        <f>IF(N181="zákl. přenesená",J181,0)</f>
        <v>0</v>
      </c>
      <c r="BH181" s="272">
        <f>IF(N181="sníž. přenesená",J181,0)</f>
        <v>0</v>
      </c>
      <c r="BI181" s="272">
        <f>IF(N181="nulová",J181,0)</f>
        <v>0</v>
      </c>
      <c r="BJ181" s="18" t="s">
        <v>86</v>
      </c>
      <c r="BK181" s="272">
        <f>ROUND(I181*H181,2)</f>
        <v>0</v>
      </c>
      <c r="BL181" s="18" t="s">
        <v>174</v>
      </c>
      <c r="BM181" s="271" t="s">
        <v>816</v>
      </c>
    </row>
    <row r="182" s="2" customFormat="1" ht="21.75" customHeight="1">
      <c r="A182" s="39"/>
      <c r="B182" s="40"/>
      <c r="C182" s="317" t="s">
        <v>497</v>
      </c>
      <c r="D182" s="317" t="s">
        <v>256</v>
      </c>
      <c r="E182" s="318" t="s">
        <v>2036</v>
      </c>
      <c r="F182" s="319" t="s">
        <v>2037</v>
      </c>
      <c r="G182" s="320" t="s">
        <v>1</v>
      </c>
      <c r="H182" s="321">
        <v>8</v>
      </c>
      <c r="I182" s="322"/>
      <c r="J182" s="323">
        <f>ROUND(I182*H182,2)</f>
        <v>0</v>
      </c>
      <c r="K182" s="324"/>
      <c r="L182" s="325"/>
      <c r="M182" s="326" t="s">
        <v>1</v>
      </c>
      <c r="N182" s="327" t="s">
        <v>43</v>
      </c>
      <c r="O182" s="92"/>
      <c r="P182" s="269">
        <f>O182*H182</f>
        <v>0</v>
      </c>
      <c r="Q182" s="269">
        <v>0</v>
      </c>
      <c r="R182" s="269">
        <f>Q182*H182</f>
        <v>0</v>
      </c>
      <c r="S182" s="269">
        <v>0</v>
      </c>
      <c r="T182" s="27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71" t="s">
        <v>213</v>
      </c>
      <c r="AT182" s="271" t="s">
        <v>256</v>
      </c>
      <c r="AU182" s="271" t="s">
        <v>86</v>
      </c>
      <c r="AY182" s="18" t="s">
        <v>168</v>
      </c>
      <c r="BE182" s="272">
        <f>IF(N182="základní",J182,0)</f>
        <v>0</v>
      </c>
      <c r="BF182" s="272">
        <f>IF(N182="snížená",J182,0)</f>
        <v>0</v>
      </c>
      <c r="BG182" s="272">
        <f>IF(N182="zákl. přenesená",J182,0)</f>
        <v>0</v>
      </c>
      <c r="BH182" s="272">
        <f>IF(N182="sníž. přenesená",J182,0)</f>
        <v>0</v>
      </c>
      <c r="BI182" s="272">
        <f>IF(N182="nulová",J182,0)</f>
        <v>0</v>
      </c>
      <c r="BJ182" s="18" t="s">
        <v>86</v>
      </c>
      <c r="BK182" s="272">
        <f>ROUND(I182*H182,2)</f>
        <v>0</v>
      </c>
      <c r="BL182" s="18" t="s">
        <v>174</v>
      </c>
      <c r="BM182" s="271" t="s">
        <v>830</v>
      </c>
    </row>
    <row r="183" s="2" customFormat="1" ht="21.75" customHeight="1">
      <c r="A183" s="39"/>
      <c r="B183" s="40"/>
      <c r="C183" s="317" t="s">
        <v>522</v>
      </c>
      <c r="D183" s="317" t="s">
        <v>256</v>
      </c>
      <c r="E183" s="318" t="s">
        <v>2038</v>
      </c>
      <c r="F183" s="319" t="s">
        <v>2039</v>
      </c>
      <c r="G183" s="320" t="s">
        <v>1</v>
      </c>
      <c r="H183" s="321">
        <v>2</v>
      </c>
      <c r="I183" s="322"/>
      <c r="J183" s="323">
        <f>ROUND(I183*H183,2)</f>
        <v>0</v>
      </c>
      <c r="K183" s="324"/>
      <c r="L183" s="325"/>
      <c r="M183" s="326" t="s">
        <v>1</v>
      </c>
      <c r="N183" s="327" t="s">
        <v>43</v>
      </c>
      <c r="O183" s="92"/>
      <c r="P183" s="269">
        <f>O183*H183</f>
        <v>0</v>
      </c>
      <c r="Q183" s="269">
        <v>0</v>
      </c>
      <c r="R183" s="269">
        <f>Q183*H183</f>
        <v>0</v>
      </c>
      <c r="S183" s="269">
        <v>0</v>
      </c>
      <c r="T183" s="27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71" t="s">
        <v>213</v>
      </c>
      <c r="AT183" s="271" t="s">
        <v>256</v>
      </c>
      <c r="AU183" s="271" t="s">
        <v>86</v>
      </c>
      <c r="AY183" s="18" t="s">
        <v>168</v>
      </c>
      <c r="BE183" s="272">
        <f>IF(N183="základní",J183,0)</f>
        <v>0</v>
      </c>
      <c r="BF183" s="272">
        <f>IF(N183="snížená",J183,0)</f>
        <v>0</v>
      </c>
      <c r="BG183" s="272">
        <f>IF(N183="zákl. přenesená",J183,0)</f>
        <v>0</v>
      </c>
      <c r="BH183" s="272">
        <f>IF(N183="sníž. přenesená",J183,0)</f>
        <v>0</v>
      </c>
      <c r="BI183" s="272">
        <f>IF(N183="nulová",J183,0)</f>
        <v>0</v>
      </c>
      <c r="BJ183" s="18" t="s">
        <v>86</v>
      </c>
      <c r="BK183" s="272">
        <f>ROUND(I183*H183,2)</f>
        <v>0</v>
      </c>
      <c r="BL183" s="18" t="s">
        <v>174</v>
      </c>
      <c r="BM183" s="271" t="s">
        <v>841</v>
      </c>
    </row>
    <row r="184" s="2" customFormat="1" ht="21.75" customHeight="1">
      <c r="A184" s="39"/>
      <c r="B184" s="40"/>
      <c r="C184" s="317" t="s">
        <v>542</v>
      </c>
      <c r="D184" s="317" t="s">
        <v>256</v>
      </c>
      <c r="E184" s="318" t="s">
        <v>2040</v>
      </c>
      <c r="F184" s="319" t="s">
        <v>2041</v>
      </c>
      <c r="G184" s="320" t="s">
        <v>1</v>
      </c>
      <c r="H184" s="321">
        <v>2</v>
      </c>
      <c r="I184" s="322"/>
      <c r="J184" s="323">
        <f>ROUND(I184*H184,2)</f>
        <v>0</v>
      </c>
      <c r="K184" s="324"/>
      <c r="L184" s="325"/>
      <c r="M184" s="326" t="s">
        <v>1</v>
      </c>
      <c r="N184" s="327" t="s">
        <v>43</v>
      </c>
      <c r="O184" s="92"/>
      <c r="P184" s="269">
        <f>O184*H184</f>
        <v>0</v>
      </c>
      <c r="Q184" s="269">
        <v>0</v>
      </c>
      <c r="R184" s="269">
        <f>Q184*H184</f>
        <v>0</v>
      </c>
      <c r="S184" s="269">
        <v>0</v>
      </c>
      <c r="T184" s="27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71" t="s">
        <v>213</v>
      </c>
      <c r="AT184" s="271" t="s">
        <v>256</v>
      </c>
      <c r="AU184" s="271" t="s">
        <v>86</v>
      </c>
      <c r="AY184" s="18" t="s">
        <v>168</v>
      </c>
      <c r="BE184" s="272">
        <f>IF(N184="základní",J184,0)</f>
        <v>0</v>
      </c>
      <c r="BF184" s="272">
        <f>IF(N184="snížená",J184,0)</f>
        <v>0</v>
      </c>
      <c r="BG184" s="272">
        <f>IF(N184="zákl. přenesená",J184,0)</f>
        <v>0</v>
      </c>
      <c r="BH184" s="272">
        <f>IF(N184="sníž. přenesená",J184,0)</f>
        <v>0</v>
      </c>
      <c r="BI184" s="272">
        <f>IF(N184="nulová",J184,0)</f>
        <v>0</v>
      </c>
      <c r="BJ184" s="18" t="s">
        <v>86</v>
      </c>
      <c r="BK184" s="272">
        <f>ROUND(I184*H184,2)</f>
        <v>0</v>
      </c>
      <c r="BL184" s="18" t="s">
        <v>174</v>
      </c>
      <c r="BM184" s="271" t="s">
        <v>850</v>
      </c>
    </row>
    <row r="185" s="2" customFormat="1" ht="21.75" customHeight="1">
      <c r="A185" s="39"/>
      <c r="B185" s="40"/>
      <c r="C185" s="317" t="s">
        <v>547</v>
      </c>
      <c r="D185" s="317" t="s">
        <v>256</v>
      </c>
      <c r="E185" s="318" t="s">
        <v>2042</v>
      </c>
      <c r="F185" s="319" t="s">
        <v>2043</v>
      </c>
      <c r="G185" s="320" t="s">
        <v>1</v>
      </c>
      <c r="H185" s="321">
        <v>1</v>
      </c>
      <c r="I185" s="322"/>
      <c r="J185" s="323">
        <f>ROUND(I185*H185,2)</f>
        <v>0</v>
      </c>
      <c r="K185" s="324"/>
      <c r="L185" s="325"/>
      <c r="M185" s="326" t="s">
        <v>1</v>
      </c>
      <c r="N185" s="327" t="s">
        <v>43</v>
      </c>
      <c r="O185" s="92"/>
      <c r="P185" s="269">
        <f>O185*H185</f>
        <v>0</v>
      </c>
      <c r="Q185" s="269">
        <v>0</v>
      </c>
      <c r="R185" s="269">
        <f>Q185*H185</f>
        <v>0</v>
      </c>
      <c r="S185" s="269">
        <v>0</v>
      </c>
      <c r="T185" s="27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71" t="s">
        <v>213</v>
      </c>
      <c r="AT185" s="271" t="s">
        <v>256</v>
      </c>
      <c r="AU185" s="271" t="s">
        <v>86</v>
      </c>
      <c r="AY185" s="18" t="s">
        <v>168</v>
      </c>
      <c r="BE185" s="272">
        <f>IF(N185="základní",J185,0)</f>
        <v>0</v>
      </c>
      <c r="BF185" s="272">
        <f>IF(N185="snížená",J185,0)</f>
        <v>0</v>
      </c>
      <c r="BG185" s="272">
        <f>IF(N185="zákl. přenesená",J185,0)</f>
        <v>0</v>
      </c>
      <c r="BH185" s="272">
        <f>IF(N185="sníž. přenesená",J185,0)</f>
        <v>0</v>
      </c>
      <c r="BI185" s="272">
        <f>IF(N185="nulová",J185,0)</f>
        <v>0</v>
      </c>
      <c r="BJ185" s="18" t="s">
        <v>86</v>
      </c>
      <c r="BK185" s="272">
        <f>ROUND(I185*H185,2)</f>
        <v>0</v>
      </c>
      <c r="BL185" s="18" t="s">
        <v>174</v>
      </c>
      <c r="BM185" s="271" t="s">
        <v>860</v>
      </c>
    </row>
    <row r="186" s="2" customFormat="1" ht="16.5" customHeight="1">
      <c r="A186" s="39"/>
      <c r="B186" s="40"/>
      <c r="C186" s="317" t="s">
        <v>551</v>
      </c>
      <c r="D186" s="317" t="s">
        <v>256</v>
      </c>
      <c r="E186" s="318" t="s">
        <v>2044</v>
      </c>
      <c r="F186" s="319" t="s">
        <v>2045</v>
      </c>
      <c r="G186" s="320" t="s">
        <v>1</v>
      </c>
      <c r="H186" s="321">
        <v>1</v>
      </c>
      <c r="I186" s="322"/>
      <c r="J186" s="323">
        <f>ROUND(I186*H186,2)</f>
        <v>0</v>
      </c>
      <c r="K186" s="324"/>
      <c r="L186" s="325"/>
      <c r="M186" s="326" t="s">
        <v>1</v>
      </c>
      <c r="N186" s="327" t="s">
        <v>43</v>
      </c>
      <c r="O186" s="92"/>
      <c r="P186" s="269">
        <f>O186*H186</f>
        <v>0</v>
      </c>
      <c r="Q186" s="269">
        <v>0</v>
      </c>
      <c r="R186" s="269">
        <f>Q186*H186</f>
        <v>0</v>
      </c>
      <c r="S186" s="269">
        <v>0</v>
      </c>
      <c r="T186" s="27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71" t="s">
        <v>213</v>
      </c>
      <c r="AT186" s="271" t="s">
        <v>256</v>
      </c>
      <c r="AU186" s="271" t="s">
        <v>86</v>
      </c>
      <c r="AY186" s="18" t="s">
        <v>168</v>
      </c>
      <c r="BE186" s="272">
        <f>IF(N186="základní",J186,0)</f>
        <v>0</v>
      </c>
      <c r="BF186" s="272">
        <f>IF(N186="snížená",J186,0)</f>
        <v>0</v>
      </c>
      <c r="BG186" s="272">
        <f>IF(N186="zákl. přenesená",J186,0)</f>
        <v>0</v>
      </c>
      <c r="BH186" s="272">
        <f>IF(N186="sníž. přenesená",J186,0)</f>
        <v>0</v>
      </c>
      <c r="BI186" s="272">
        <f>IF(N186="nulová",J186,0)</f>
        <v>0</v>
      </c>
      <c r="BJ186" s="18" t="s">
        <v>86</v>
      </c>
      <c r="BK186" s="272">
        <f>ROUND(I186*H186,2)</f>
        <v>0</v>
      </c>
      <c r="BL186" s="18" t="s">
        <v>174</v>
      </c>
      <c r="BM186" s="271" t="s">
        <v>873</v>
      </c>
    </row>
    <row r="187" s="2" customFormat="1" ht="21.75" customHeight="1">
      <c r="A187" s="39"/>
      <c r="B187" s="40"/>
      <c r="C187" s="317" t="s">
        <v>555</v>
      </c>
      <c r="D187" s="317" t="s">
        <v>256</v>
      </c>
      <c r="E187" s="318" t="s">
        <v>1984</v>
      </c>
      <c r="F187" s="319" t="s">
        <v>1985</v>
      </c>
      <c r="G187" s="320" t="s">
        <v>1</v>
      </c>
      <c r="H187" s="321">
        <v>1</v>
      </c>
      <c r="I187" s="322"/>
      <c r="J187" s="323">
        <f>ROUND(I187*H187,2)</f>
        <v>0</v>
      </c>
      <c r="K187" s="324"/>
      <c r="L187" s="325"/>
      <c r="M187" s="326" t="s">
        <v>1</v>
      </c>
      <c r="N187" s="327" t="s">
        <v>43</v>
      </c>
      <c r="O187" s="92"/>
      <c r="P187" s="269">
        <f>O187*H187</f>
        <v>0</v>
      </c>
      <c r="Q187" s="269">
        <v>0</v>
      </c>
      <c r="R187" s="269">
        <f>Q187*H187</f>
        <v>0</v>
      </c>
      <c r="S187" s="269">
        <v>0</v>
      </c>
      <c r="T187" s="27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71" t="s">
        <v>213</v>
      </c>
      <c r="AT187" s="271" t="s">
        <v>256</v>
      </c>
      <c r="AU187" s="271" t="s">
        <v>86</v>
      </c>
      <c r="AY187" s="18" t="s">
        <v>168</v>
      </c>
      <c r="BE187" s="272">
        <f>IF(N187="základní",J187,0)</f>
        <v>0</v>
      </c>
      <c r="BF187" s="272">
        <f>IF(N187="snížená",J187,0)</f>
        <v>0</v>
      </c>
      <c r="BG187" s="272">
        <f>IF(N187="zákl. přenesená",J187,0)</f>
        <v>0</v>
      </c>
      <c r="BH187" s="272">
        <f>IF(N187="sníž. přenesená",J187,0)</f>
        <v>0</v>
      </c>
      <c r="BI187" s="272">
        <f>IF(N187="nulová",J187,0)</f>
        <v>0</v>
      </c>
      <c r="BJ187" s="18" t="s">
        <v>86</v>
      </c>
      <c r="BK187" s="272">
        <f>ROUND(I187*H187,2)</f>
        <v>0</v>
      </c>
      <c r="BL187" s="18" t="s">
        <v>174</v>
      </c>
      <c r="BM187" s="271" t="s">
        <v>884</v>
      </c>
    </row>
    <row r="188" s="2" customFormat="1" ht="21.75" customHeight="1">
      <c r="A188" s="39"/>
      <c r="B188" s="40"/>
      <c r="C188" s="317" t="s">
        <v>579</v>
      </c>
      <c r="D188" s="317" t="s">
        <v>256</v>
      </c>
      <c r="E188" s="318" t="s">
        <v>2004</v>
      </c>
      <c r="F188" s="319" t="s">
        <v>2005</v>
      </c>
      <c r="G188" s="320" t="s">
        <v>1</v>
      </c>
      <c r="H188" s="321">
        <v>9</v>
      </c>
      <c r="I188" s="322"/>
      <c r="J188" s="323">
        <f>ROUND(I188*H188,2)</f>
        <v>0</v>
      </c>
      <c r="K188" s="324"/>
      <c r="L188" s="325"/>
      <c r="M188" s="326" t="s">
        <v>1</v>
      </c>
      <c r="N188" s="327" t="s">
        <v>43</v>
      </c>
      <c r="O188" s="92"/>
      <c r="P188" s="269">
        <f>O188*H188</f>
        <v>0</v>
      </c>
      <c r="Q188" s="269">
        <v>0</v>
      </c>
      <c r="R188" s="269">
        <f>Q188*H188</f>
        <v>0</v>
      </c>
      <c r="S188" s="269">
        <v>0</v>
      </c>
      <c r="T188" s="27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71" t="s">
        <v>213</v>
      </c>
      <c r="AT188" s="271" t="s">
        <v>256</v>
      </c>
      <c r="AU188" s="271" t="s">
        <v>86</v>
      </c>
      <c r="AY188" s="18" t="s">
        <v>168</v>
      </c>
      <c r="BE188" s="272">
        <f>IF(N188="základní",J188,0)</f>
        <v>0</v>
      </c>
      <c r="BF188" s="272">
        <f>IF(N188="snížená",J188,0)</f>
        <v>0</v>
      </c>
      <c r="BG188" s="272">
        <f>IF(N188="zákl. přenesená",J188,0)</f>
        <v>0</v>
      </c>
      <c r="BH188" s="272">
        <f>IF(N188="sníž. přenesená",J188,0)</f>
        <v>0</v>
      </c>
      <c r="BI188" s="272">
        <f>IF(N188="nulová",J188,0)</f>
        <v>0</v>
      </c>
      <c r="BJ188" s="18" t="s">
        <v>86</v>
      </c>
      <c r="BK188" s="272">
        <f>ROUND(I188*H188,2)</f>
        <v>0</v>
      </c>
      <c r="BL188" s="18" t="s">
        <v>174</v>
      </c>
      <c r="BM188" s="271" t="s">
        <v>893</v>
      </c>
    </row>
    <row r="189" s="2" customFormat="1" ht="16.5" customHeight="1">
      <c r="A189" s="39"/>
      <c r="B189" s="40"/>
      <c r="C189" s="317" t="s">
        <v>586</v>
      </c>
      <c r="D189" s="317" t="s">
        <v>256</v>
      </c>
      <c r="E189" s="318" t="s">
        <v>2046</v>
      </c>
      <c r="F189" s="319" t="s">
        <v>2047</v>
      </c>
      <c r="G189" s="320" t="s">
        <v>1</v>
      </c>
      <c r="H189" s="321">
        <v>1</v>
      </c>
      <c r="I189" s="322"/>
      <c r="J189" s="323">
        <f>ROUND(I189*H189,2)</f>
        <v>0</v>
      </c>
      <c r="K189" s="324"/>
      <c r="L189" s="325"/>
      <c r="M189" s="326" t="s">
        <v>1</v>
      </c>
      <c r="N189" s="327" t="s">
        <v>43</v>
      </c>
      <c r="O189" s="92"/>
      <c r="P189" s="269">
        <f>O189*H189</f>
        <v>0</v>
      </c>
      <c r="Q189" s="269">
        <v>0</v>
      </c>
      <c r="R189" s="269">
        <f>Q189*H189</f>
        <v>0</v>
      </c>
      <c r="S189" s="269">
        <v>0</v>
      </c>
      <c r="T189" s="27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71" t="s">
        <v>213</v>
      </c>
      <c r="AT189" s="271" t="s">
        <v>256</v>
      </c>
      <c r="AU189" s="271" t="s">
        <v>86</v>
      </c>
      <c r="AY189" s="18" t="s">
        <v>168</v>
      </c>
      <c r="BE189" s="272">
        <f>IF(N189="základní",J189,0)</f>
        <v>0</v>
      </c>
      <c r="BF189" s="272">
        <f>IF(N189="snížená",J189,0)</f>
        <v>0</v>
      </c>
      <c r="BG189" s="272">
        <f>IF(N189="zákl. přenesená",J189,0)</f>
        <v>0</v>
      </c>
      <c r="BH189" s="272">
        <f>IF(N189="sníž. přenesená",J189,0)</f>
        <v>0</v>
      </c>
      <c r="BI189" s="272">
        <f>IF(N189="nulová",J189,0)</f>
        <v>0</v>
      </c>
      <c r="BJ189" s="18" t="s">
        <v>86</v>
      </c>
      <c r="BK189" s="272">
        <f>ROUND(I189*H189,2)</f>
        <v>0</v>
      </c>
      <c r="BL189" s="18" t="s">
        <v>174</v>
      </c>
      <c r="BM189" s="271" t="s">
        <v>902</v>
      </c>
    </row>
    <row r="190" s="2" customFormat="1" ht="21.75" customHeight="1">
      <c r="A190" s="39"/>
      <c r="B190" s="40"/>
      <c r="C190" s="317" t="s">
        <v>591</v>
      </c>
      <c r="D190" s="317" t="s">
        <v>256</v>
      </c>
      <c r="E190" s="318" t="s">
        <v>2048</v>
      </c>
      <c r="F190" s="319" t="s">
        <v>2049</v>
      </c>
      <c r="G190" s="320" t="s">
        <v>1</v>
      </c>
      <c r="H190" s="321">
        <v>1</v>
      </c>
      <c r="I190" s="322"/>
      <c r="J190" s="323">
        <f>ROUND(I190*H190,2)</f>
        <v>0</v>
      </c>
      <c r="K190" s="324"/>
      <c r="L190" s="325"/>
      <c r="M190" s="326" t="s">
        <v>1</v>
      </c>
      <c r="N190" s="327" t="s">
        <v>43</v>
      </c>
      <c r="O190" s="92"/>
      <c r="P190" s="269">
        <f>O190*H190</f>
        <v>0</v>
      </c>
      <c r="Q190" s="269">
        <v>0</v>
      </c>
      <c r="R190" s="269">
        <f>Q190*H190</f>
        <v>0</v>
      </c>
      <c r="S190" s="269">
        <v>0</v>
      </c>
      <c r="T190" s="27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71" t="s">
        <v>213</v>
      </c>
      <c r="AT190" s="271" t="s">
        <v>256</v>
      </c>
      <c r="AU190" s="271" t="s">
        <v>86</v>
      </c>
      <c r="AY190" s="18" t="s">
        <v>168</v>
      </c>
      <c r="BE190" s="272">
        <f>IF(N190="základní",J190,0)</f>
        <v>0</v>
      </c>
      <c r="BF190" s="272">
        <f>IF(N190="snížená",J190,0)</f>
        <v>0</v>
      </c>
      <c r="BG190" s="272">
        <f>IF(N190="zákl. přenesená",J190,0)</f>
        <v>0</v>
      </c>
      <c r="BH190" s="272">
        <f>IF(N190="sníž. přenesená",J190,0)</f>
        <v>0</v>
      </c>
      <c r="BI190" s="272">
        <f>IF(N190="nulová",J190,0)</f>
        <v>0</v>
      </c>
      <c r="BJ190" s="18" t="s">
        <v>86</v>
      </c>
      <c r="BK190" s="272">
        <f>ROUND(I190*H190,2)</f>
        <v>0</v>
      </c>
      <c r="BL190" s="18" t="s">
        <v>174</v>
      </c>
      <c r="BM190" s="271" t="s">
        <v>911</v>
      </c>
    </row>
    <row r="191" s="2" customFormat="1" ht="21.75" customHeight="1">
      <c r="A191" s="39"/>
      <c r="B191" s="40"/>
      <c r="C191" s="317" t="s">
        <v>596</v>
      </c>
      <c r="D191" s="317" t="s">
        <v>256</v>
      </c>
      <c r="E191" s="318" t="s">
        <v>2050</v>
      </c>
      <c r="F191" s="319" t="s">
        <v>2051</v>
      </c>
      <c r="G191" s="320" t="s">
        <v>1</v>
      </c>
      <c r="H191" s="321">
        <v>1</v>
      </c>
      <c r="I191" s="322"/>
      <c r="J191" s="323">
        <f>ROUND(I191*H191,2)</f>
        <v>0</v>
      </c>
      <c r="K191" s="324"/>
      <c r="L191" s="325"/>
      <c r="M191" s="326" t="s">
        <v>1</v>
      </c>
      <c r="N191" s="327" t="s">
        <v>43</v>
      </c>
      <c r="O191" s="92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71" t="s">
        <v>213</v>
      </c>
      <c r="AT191" s="271" t="s">
        <v>256</v>
      </c>
      <c r="AU191" s="271" t="s">
        <v>86</v>
      </c>
      <c r="AY191" s="18" t="s">
        <v>168</v>
      </c>
      <c r="BE191" s="272">
        <f>IF(N191="základní",J191,0)</f>
        <v>0</v>
      </c>
      <c r="BF191" s="272">
        <f>IF(N191="snížená",J191,0)</f>
        <v>0</v>
      </c>
      <c r="BG191" s="272">
        <f>IF(N191="zákl. přenesená",J191,0)</f>
        <v>0</v>
      </c>
      <c r="BH191" s="272">
        <f>IF(N191="sníž. přenesená",J191,0)</f>
        <v>0</v>
      </c>
      <c r="BI191" s="272">
        <f>IF(N191="nulová",J191,0)</f>
        <v>0</v>
      </c>
      <c r="BJ191" s="18" t="s">
        <v>86</v>
      </c>
      <c r="BK191" s="272">
        <f>ROUND(I191*H191,2)</f>
        <v>0</v>
      </c>
      <c r="BL191" s="18" t="s">
        <v>174</v>
      </c>
      <c r="BM191" s="271" t="s">
        <v>923</v>
      </c>
    </row>
    <row r="192" s="2" customFormat="1" ht="16.5" customHeight="1">
      <c r="A192" s="39"/>
      <c r="B192" s="40"/>
      <c r="C192" s="259" t="s">
        <v>602</v>
      </c>
      <c r="D192" s="259" t="s">
        <v>170</v>
      </c>
      <c r="E192" s="260" t="s">
        <v>2052</v>
      </c>
      <c r="F192" s="261" t="s">
        <v>2053</v>
      </c>
      <c r="G192" s="262" t="s">
        <v>1</v>
      </c>
      <c r="H192" s="263">
        <v>1</v>
      </c>
      <c r="I192" s="264"/>
      <c r="J192" s="265">
        <f>ROUND(I192*H192,2)</f>
        <v>0</v>
      </c>
      <c r="K192" s="266"/>
      <c r="L192" s="45"/>
      <c r="M192" s="267" t="s">
        <v>1</v>
      </c>
      <c r="N192" s="268" t="s">
        <v>43</v>
      </c>
      <c r="O192" s="92"/>
      <c r="P192" s="269">
        <f>O192*H192</f>
        <v>0</v>
      </c>
      <c r="Q192" s="269">
        <v>0</v>
      </c>
      <c r="R192" s="269">
        <f>Q192*H192</f>
        <v>0</v>
      </c>
      <c r="S192" s="269">
        <v>0</v>
      </c>
      <c r="T192" s="27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71" t="s">
        <v>174</v>
      </c>
      <c r="AT192" s="271" t="s">
        <v>170</v>
      </c>
      <c r="AU192" s="271" t="s">
        <v>86</v>
      </c>
      <c r="AY192" s="18" t="s">
        <v>168</v>
      </c>
      <c r="BE192" s="272">
        <f>IF(N192="základní",J192,0)</f>
        <v>0</v>
      </c>
      <c r="BF192" s="272">
        <f>IF(N192="snížená",J192,0)</f>
        <v>0</v>
      </c>
      <c r="BG192" s="272">
        <f>IF(N192="zákl. přenesená",J192,0)</f>
        <v>0</v>
      </c>
      <c r="BH192" s="272">
        <f>IF(N192="sníž. přenesená",J192,0)</f>
        <v>0</v>
      </c>
      <c r="BI192" s="272">
        <f>IF(N192="nulová",J192,0)</f>
        <v>0</v>
      </c>
      <c r="BJ192" s="18" t="s">
        <v>86</v>
      </c>
      <c r="BK192" s="272">
        <f>ROUND(I192*H192,2)</f>
        <v>0</v>
      </c>
      <c r="BL192" s="18" t="s">
        <v>174</v>
      </c>
      <c r="BM192" s="271" t="s">
        <v>933</v>
      </c>
    </row>
    <row r="193" s="12" customFormat="1" ht="25.92" customHeight="1">
      <c r="A193" s="12"/>
      <c r="B193" s="243"/>
      <c r="C193" s="244"/>
      <c r="D193" s="245" t="s">
        <v>77</v>
      </c>
      <c r="E193" s="246" t="s">
        <v>2054</v>
      </c>
      <c r="F193" s="246" t="s">
        <v>2055</v>
      </c>
      <c r="G193" s="244"/>
      <c r="H193" s="244"/>
      <c r="I193" s="247"/>
      <c r="J193" s="248">
        <f>BK193</f>
        <v>0</v>
      </c>
      <c r="K193" s="244"/>
      <c r="L193" s="249"/>
      <c r="M193" s="250"/>
      <c r="N193" s="251"/>
      <c r="O193" s="251"/>
      <c r="P193" s="252">
        <f>SUM(P194:P197)</f>
        <v>0</v>
      </c>
      <c r="Q193" s="251"/>
      <c r="R193" s="252">
        <f>SUM(R194:R197)</f>
        <v>0</v>
      </c>
      <c r="S193" s="251"/>
      <c r="T193" s="253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54" t="s">
        <v>86</v>
      </c>
      <c r="AT193" s="255" t="s">
        <v>77</v>
      </c>
      <c r="AU193" s="255" t="s">
        <v>78</v>
      </c>
      <c r="AY193" s="254" t="s">
        <v>168</v>
      </c>
      <c r="BK193" s="256">
        <f>SUM(BK194:BK197)</f>
        <v>0</v>
      </c>
    </row>
    <row r="194" s="2" customFormat="1" ht="21.75" customHeight="1">
      <c r="A194" s="39"/>
      <c r="B194" s="40"/>
      <c r="C194" s="317" t="s">
        <v>607</v>
      </c>
      <c r="D194" s="317" t="s">
        <v>256</v>
      </c>
      <c r="E194" s="318" t="s">
        <v>2056</v>
      </c>
      <c r="F194" s="319" t="s">
        <v>2057</v>
      </c>
      <c r="G194" s="320" t="s">
        <v>1</v>
      </c>
      <c r="H194" s="321">
        <v>1</v>
      </c>
      <c r="I194" s="322"/>
      <c r="J194" s="323">
        <f>ROUND(I194*H194,2)</f>
        <v>0</v>
      </c>
      <c r="K194" s="324"/>
      <c r="L194" s="325"/>
      <c r="M194" s="326" t="s">
        <v>1</v>
      </c>
      <c r="N194" s="327" t="s">
        <v>43</v>
      </c>
      <c r="O194" s="92"/>
      <c r="P194" s="269">
        <f>O194*H194</f>
        <v>0</v>
      </c>
      <c r="Q194" s="269">
        <v>0</v>
      </c>
      <c r="R194" s="269">
        <f>Q194*H194</f>
        <v>0</v>
      </c>
      <c r="S194" s="269">
        <v>0</v>
      </c>
      <c r="T194" s="27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71" t="s">
        <v>213</v>
      </c>
      <c r="AT194" s="271" t="s">
        <v>256</v>
      </c>
      <c r="AU194" s="271" t="s">
        <v>86</v>
      </c>
      <c r="AY194" s="18" t="s">
        <v>168</v>
      </c>
      <c r="BE194" s="272">
        <f>IF(N194="základní",J194,0)</f>
        <v>0</v>
      </c>
      <c r="BF194" s="272">
        <f>IF(N194="snížená",J194,0)</f>
        <v>0</v>
      </c>
      <c r="BG194" s="272">
        <f>IF(N194="zákl. přenesená",J194,0)</f>
        <v>0</v>
      </c>
      <c r="BH194" s="272">
        <f>IF(N194="sníž. přenesená",J194,0)</f>
        <v>0</v>
      </c>
      <c r="BI194" s="272">
        <f>IF(N194="nulová",J194,0)</f>
        <v>0</v>
      </c>
      <c r="BJ194" s="18" t="s">
        <v>86</v>
      </c>
      <c r="BK194" s="272">
        <f>ROUND(I194*H194,2)</f>
        <v>0</v>
      </c>
      <c r="BL194" s="18" t="s">
        <v>174</v>
      </c>
      <c r="BM194" s="271" t="s">
        <v>944</v>
      </c>
    </row>
    <row r="195" s="2" customFormat="1" ht="21.75" customHeight="1">
      <c r="A195" s="39"/>
      <c r="B195" s="40"/>
      <c r="C195" s="317" t="s">
        <v>611</v>
      </c>
      <c r="D195" s="317" t="s">
        <v>256</v>
      </c>
      <c r="E195" s="318" t="s">
        <v>2058</v>
      </c>
      <c r="F195" s="319" t="s">
        <v>2059</v>
      </c>
      <c r="G195" s="320" t="s">
        <v>1</v>
      </c>
      <c r="H195" s="321">
        <v>1</v>
      </c>
      <c r="I195" s="322"/>
      <c r="J195" s="323">
        <f>ROUND(I195*H195,2)</f>
        <v>0</v>
      </c>
      <c r="K195" s="324"/>
      <c r="L195" s="325"/>
      <c r="M195" s="326" t="s">
        <v>1</v>
      </c>
      <c r="N195" s="327" t="s">
        <v>43</v>
      </c>
      <c r="O195" s="92"/>
      <c r="P195" s="269">
        <f>O195*H195</f>
        <v>0</v>
      </c>
      <c r="Q195" s="269">
        <v>0</v>
      </c>
      <c r="R195" s="269">
        <f>Q195*H195</f>
        <v>0</v>
      </c>
      <c r="S195" s="269">
        <v>0</v>
      </c>
      <c r="T195" s="27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71" t="s">
        <v>213</v>
      </c>
      <c r="AT195" s="271" t="s">
        <v>256</v>
      </c>
      <c r="AU195" s="271" t="s">
        <v>86</v>
      </c>
      <c r="AY195" s="18" t="s">
        <v>168</v>
      </c>
      <c r="BE195" s="272">
        <f>IF(N195="základní",J195,0)</f>
        <v>0</v>
      </c>
      <c r="BF195" s="272">
        <f>IF(N195="snížená",J195,0)</f>
        <v>0</v>
      </c>
      <c r="BG195" s="272">
        <f>IF(N195="zákl. přenesená",J195,0)</f>
        <v>0</v>
      </c>
      <c r="BH195" s="272">
        <f>IF(N195="sníž. přenesená",J195,0)</f>
        <v>0</v>
      </c>
      <c r="BI195" s="272">
        <f>IF(N195="nulová",J195,0)</f>
        <v>0</v>
      </c>
      <c r="BJ195" s="18" t="s">
        <v>86</v>
      </c>
      <c r="BK195" s="272">
        <f>ROUND(I195*H195,2)</f>
        <v>0</v>
      </c>
      <c r="BL195" s="18" t="s">
        <v>174</v>
      </c>
      <c r="BM195" s="271" t="s">
        <v>954</v>
      </c>
    </row>
    <row r="196" s="2" customFormat="1" ht="21.75" customHeight="1">
      <c r="A196" s="39"/>
      <c r="B196" s="40"/>
      <c r="C196" s="317" t="s">
        <v>616</v>
      </c>
      <c r="D196" s="317" t="s">
        <v>256</v>
      </c>
      <c r="E196" s="318" t="s">
        <v>2060</v>
      </c>
      <c r="F196" s="319" t="s">
        <v>2061</v>
      </c>
      <c r="G196" s="320" t="s">
        <v>1</v>
      </c>
      <c r="H196" s="321">
        <v>12</v>
      </c>
      <c r="I196" s="322"/>
      <c r="J196" s="323">
        <f>ROUND(I196*H196,2)</f>
        <v>0</v>
      </c>
      <c r="K196" s="324"/>
      <c r="L196" s="325"/>
      <c r="M196" s="326" t="s">
        <v>1</v>
      </c>
      <c r="N196" s="327" t="s">
        <v>43</v>
      </c>
      <c r="O196" s="92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71" t="s">
        <v>213</v>
      </c>
      <c r="AT196" s="271" t="s">
        <v>256</v>
      </c>
      <c r="AU196" s="271" t="s">
        <v>86</v>
      </c>
      <c r="AY196" s="18" t="s">
        <v>168</v>
      </c>
      <c r="BE196" s="272">
        <f>IF(N196="základní",J196,0)</f>
        <v>0</v>
      </c>
      <c r="BF196" s="272">
        <f>IF(N196="snížená",J196,0)</f>
        <v>0</v>
      </c>
      <c r="BG196" s="272">
        <f>IF(N196="zákl. přenesená",J196,0)</f>
        <v>0</v>
      </c>
      <c r="BH196" s="272">
        <f>IF(N196="sníž. přenesená",J196,0)</f>
        <v>0</v>
      </c>
      <c r="BI196" s="272">
        <f>IF(N196="nulová",J196,0)</f>
        <v>0</v>
      </c>
      <c r="BJ196" s="18" t="s">
        <v>86</v>
      </c>
      <c r="BK196" s="272">
        <f>ROUND(I196*H196,2)</f>
        <v>0</v>
      </c>
      <c r="BL196" s="18" t="s">
        <v>174</v>
      </c>
      <c r="BM196" s="271" t="s">
        <v>964</v>
      </c>
    </row>
    <row r="197" s="2" customFormat="1" ht="16.5" customHeight="1">
      <c r="A197" s="39"/>
      <c r="B197" s="40"/>
      <c r="C197" s="259" t="s">
        <v>621</v>
      </c>
      <c r="D197" s="259" t="s">
        <v>170</v>
      </c>
      <c r="E197" s="260" t="s">
        <v>2062</v>
      </c>
      <c r="F197" s="261" t="s">
        <v>2063</v>
      </c>
      <c r="G197" s="262" t="s">
        <v>1</v>
      </c>
      <c r="H197" s="263">
        <v>1</v>
      </c>
      <c r="I197" s="264"/>
      <c r="J197" s="265">
        <f>ROUND(I197*H197,2)</f>
        <v>0</v>
      </c>
      <c r="K197" s="266"/>
      <c r="L197" s="45"/>
      <c r="M197" s="267" t="s">
        <v>1</v>
      </c>
      <c r="N197" s="268" t="s">
        <v>43</v>
      </c>
      <c r="O197" s="92"/>
      <c r="P197" s="269">
        <f>O197*H197</f>
        <v>0</v>
      </c>
      <c r="Q197" s="269">
        <v>0</v>
      </c>
      <c r="R197" s="269">
        <f>Q197*H197</f>
        <v>0</v>
      </c>
      <c r="S197" s="269">
        <v>0</v>
      </c>
      <c r="T197" s="27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71" t="s">
        <v>174</v>
      </c>
      <c r="AT197" s="271" t="s">
        <v>170</v>
      </c>
      <c r="AU197" s="271" t="s">
        <v>86</v>
      </c>
      <c r="AY197" s="18" t="s">
        <v>168</v>
      </c>
      <c r="BE197" s="272">
        <f>IF(N197="základní",J197,0)</f>
        <v>0</v>
      </c>
      <c r="BF197" s="272">
        <f>IF(N197="snížená",J197,0)</f>
        <v>0</v>
      </c>
      <c r="BG197" s="272">
        <f>IF(N197="zákl. přenesená",J197,0)</f>
        <v>0</v>
      </c>
      <c r="BH197" s="272">
        <f>IF(N197="sníž. přenesená",J197,0)</f>
        <v>0</v>
      </c>
      <c r="BI197" s="272">
        <f>IF(N197="nulová",J197,0)</f>
        <v>0</v>
      </c>
      <c r="BJ197" s="18" t="s">
        <v>86</v>
      </c>
      <c r="BK197" s="272">
        <f>ROUND(I197*H197,2)</f>
        <v>0</v>
      </c>
      <c r="BL197" s="18" t="s">
        <v>174</v>
      </c>
      <c r="BM197" s="271" t="s">
        <v>976</v>
      </c>
    </row>
    <row r="198" s="12" customFormat="1" ht="25.92" customHeight="1">
      <c r="A198" s="12"/>
      <c r="B198" s="243"/>
      <c r="C198" s="244"/>
      <c r="D198" s="245" t="s">
        <v>77</v>
      </c>
      <c r="E198" s="246" t="s">
        <v>2064</v>
      </c>
      <c r="F198" s="246" t="s">
        <v>2065</v>
      </c>
      <c r="G198" s="244"/>
      <c r="H198" s="244"/>
      <c r="I198" s="247"/>
      <c r="J198" s="248">
        <f>BK198</f>
        <v>0</v>
      </c>
      <c r="K198" s="244"/>
      <c r="L198" s="249"/>
      <c r="M198" s="250"/>
      <c r="N198" s="251"/>
      <c r="O198" s="251"/>
      <c r="P198" s="252">
        <f>SUM(P199:P207)</f>
        <v>0</v>
      </c>
      <c r="Q198" s="251"/>
      <c r="R198" s="252">
        <f>SUM(R199:R207)</f>
        <v>0</v>
      </c>
      <c r="S198" s="251"/>
      <c r="T198" s="253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54" t="s">
        <v>86</v>
      </c>
      <c r="AT198" s="255" t="s">
        <v>77</v>
      </c>
      <c r="AU198" s="255" t="s">
        <v>78</v>
      </c>
      <c r="AY198" s="254" t="s">
        <v>168</v>
      </c>
      <c r="BK198" s="256">
        <f>SUM(BK199:BK207)</f>
        <v>0</v>
      </c>
    </row>
    <row r="199" s="2" customFormat="1" ht="21.75" customHeight="1">
      <c r="A199" s="39"/>
      <c r="B199" s="40"/>
      <c r="C199" s="317" t="s">
        <v>628</v>
      </c>
      <c r="D199" s="317" t="s">
        <v>256</v>
      </c>
      <c r="E199" s="318" t="s">
        <v>2066</v>
      </c>
      <c r="F199" s="319" t="s">
        <v>2067</v>
      </c>
      <c r="G199" s="320" t="s">
        <v>1</v>
      </c>
      <c r="H199" s="321">
        <v>1</v>
      </c>
      <c r="I199" s="322"/>
      <c r="J199" s="323">
        <f>ROUND(I199*H199,2)</f>
        <v>0</v>
      </c>
      <c r="K199" s="324"/>
      <c r="L199" s="325"/>
      <c r="M199" s="326" t="s">
        <v>1</v>
      </c>
      <c r="N199" s="327" t="s">
        <v>43</v>
      </c>
      <c r="O199" s="92"/>
      <c r="P199" s="269">
        <f>O199*H199</f>
        <v>0</v>
      </c>
      <c r="Q199" s="269">
        <v>0</v>
      </c>
      <c r="R199" s="269">
        <f>Q199*H199</f>
        <v>0</v>
      </c>
      <c r="S199" s="269">
        <v>0</v>
      </c>
      <c r="T199" s="27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71" t="s">
        <v>213</v>
      </c>
      <c r="AT199" s="271" t="s">
        <v>256</v>
      </c>
      <c r="AU199" s="271" t="s">
        <v>86</v>
      </c>
      <c r="AY199" s="18" t="s">
        <v>168</v>
      </c>
      <c r="BE199" s="272">
        <f>IF(N199="základní",J199,0)</f>
        <v>0</v>
      </c>
      <c r="BF199" s="272">
        <f>IF(N199="snížená",J199,0)</f>
        <v>0</v>
      </c>
      <c r="BG199" s="272">
        <f>IF(N199="zákl. přenesená",J199,0)</f>
        <v>0</v>
      </c>
      <c r="BH199" s="272">
        <f>IF(N199="sníž. přenesená",J199,0)</f>
        <v>0</v>
      </c>
      <c r="BI199" s="272">
        <f>IF(N199="nulová",J199,0)</f>
        <v>0</v>
      </c>
      <c r="BJ199" s="18" t="s">
        <v>86</v>
      </c>
      <c r="BK199" s="272">
        <f>ROUND(I199*H199,2)</f>
        <v>0</v>
      </c>
      <c r="BL199" s="18" t="s">
        <v>174</v>
      </c>
      <c r="BM199" s="271" t="s">
        <v>986</v>
      </c>
    </row>
    <row r="200" s="2" customFormat="1" ht="21.75" customHeight="1">
      <c r="A200" s="39"/>
      <c r="B200" s="40"/>
      <c r="C200" s="317" t="s">
        <v>634</v>
      </c>
      <c r="D200" s="317" t="s">
        <v>256</v>
      </c>
      <c r="E200" s="318" t="s">
        <v>2068</v>
      </c>
      <c r="F200" s="319" t="s">
        <v>2069</v>
      </c>
      <c r="G200" s="320" t="s">
        <v>1</v>
      </c>
      <c r="H200" s="321">
        <v>1</v>
      </c>
      <c r="I200" s="322"/>
      <c r="J200" s="323">
        <f>ROUND(I200*H200,2)</f>
        <v>0</v>
      </c>
      <c r="K200" s="324"/>
      <c r="L200" s="325"/>
      <c r="M200" s="326" t="s">
        <v>1</v>
      </c>
      <c r="N200" s="327" t="s">
        <v>43</v>
      </c>
      <c r="O200" s="92"/>
      <c r="P200" s="269">
        <f>O200*H200</f>
        <v>0</v>
      </c>
      <c r="Q200" s="269">
        <v>0</v>
      </c>
      <c r="R200" s="269">
        <f>Q200*H200</f>
        <v>0</v>
      </c>
      <c r="S200" s="269">
        <v>0</v>
      </c>
      <c r="T200" s="27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71" t="s">
        <v>213</v>
      </c>
      <c r="AT200" s="271" t="s">
        <v>256</v>
      </c>
      <c r="AU200" s="271" t="s">
        <v>86</v>
      </c>
      <c r="AY200" s="18" t="s">
        <v>168</v>
      </c>
      <c r="BE200" s="272">
        <f>IF(N200="základní",J200,0)</f>
        <v>0</v>
      </c>
      <c r="BF200" s="272">
        <f>IF(N200="snížená",J200,0)</f>
        <v>0</v>
      </c>
      <c r="BG200" s="272">
        <f>IF(N200="zákl. přenesená",J200,0)</f>
        <v>0</v>
      </c>
      <c r="BH200" s="272">
        <f>IF(N200="sníž. přenesená",J200,0)</f>
        <v>0</v>
      </c>
      <c r="BI200" s="272">
        <f>IF(N200="nulová",J200,0)</f>
        <v>0</v>
      </c>
      <c r="BJ200" s="18" t="s">
        <v>86</v>
      </c>
      <c r="BK200" s="272">
        <f>ROUND(I200*H200,2)</f>
        <v>0</v>
      </c>
      <c r="BL200" s="18" t="s">
        <v>174</v>
      </c>
      <c r="BM200" s="271" t="s">
        <v>1008</v>
      </c>
    </row>
    <row r="201" s="2" customFormat="1" ht="21.75" customHeight="1">
      <c r="A201" s="39"/>
      <c r="B201" s="40"/>
      <c r="C201" s="317" t="s">
        <v>640</v>
      </c>
      <c r="D201" s="317" t="s">
        <v>256</v>
      </c>
      <c r="E201" s="318" t="s">
        <v>2002</v>
      </c>
      <c r="F201" s="319" t="s">
        <v>2003</v>
      </c>
      <c r="G201" s="320" t="s">
        <v>1</v>
      </c>
      <c r="H201" s="321">
        <v>2</v>
      </c>
      <c r="I201" s="322"/>
      <c r="J201" s="323">
        <f>ROUND(I201*H201,2)</f>
        <v>0</v>
      </c>
      <c r="K201" s="324"/>
      <c r="L201" s="325"/>
      <c r="M201" s="326" t="s">
        <v>1</v>
      </c>
      <c r="N201" s="327" t="s">
        <v>43</v>
      </c>
      <c r="O201" s="92"/>
      <c r="P201" s="269">
        <f>O201*H201</f>
        <v>0</v>
      </c>
      <c r="Q201" s="269">
        <v>0</v>
      </c>
      <c r="R201" s="269">
        <f>Q201*H201</f>
        <v>0</v>
      </c>
      <c r="S201" s="269">
        <v>0</v>
      </c>
      <c r="T201" s="27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71" t="s">
        <v>213</v>
      </c>
      <c r="AT201" s="271" t="s">
        <v>256</v>
      </c>
      <c r="AU201" s="271" t="s">
        <v>86</v>
      </c>
      <c r="AY201" s="18" t="s">
        <v>168</v>
      </c>
      <c r="BE201" s="272">
        <f>IF(N201="základní",J201,0)</f>
        <v>0</v>
      </c>
      <c r="BF201" s="272">
        <f>IF(N201="snížená",J201,0)</f>
        <v>0</v>
      </c>
      <c r="BG201" s="272">
        <f>IF(N201="zákl. přenesená",J201,0)</f>
        <v>0</v>
      </c>
      <c r="BH201" s="272">
        <f>IF(N201="sníž. přenesená",J201,0)</f>
        <v>0</v>
      </c>
      <c r="BI201" s="272">
        <f>IF(N201="nulová",J201,0)</f>
        <v>0</v>
      </c>
      <c r="BJ201" s="18" t="s">
        <v>86</v>
      </c>
      <c r="BK201" s="272">
        <f>ROUND(I201*H201,2)</f>
        <v>0</v>
      </c>
      <c r="BL201" s="18" t="s">
        <v>174</v>
      </c>
      <c r="BM201" s="271" t="s">
        <v>1020</v>
      </c>
    </row>
    <row r="202" s="2" customFormat="1" ht="21.75" customHeight="1">
      <c r="A202" s="39"/>
      <c r="B202" s="40"/>
      <c r="C202" s="317" t="s">
        <v>645</v>
      </c>
      <c r="D202" s="317" t="s">
        <v>256</v>
      </c>
      <c r="E202" s="318" t="s">
        <v>1980</v>
      </c>
      <c r="F202" s="319" t="s">
        <v>1981</v>
      </c>
      <c r="G202" s="320" t="s">
        <v>1</v>
      </c>
      <c r="H202" s="321">
        <v>1</v>
      </c>
      <c r="I202" s="322"/>
      <c r="J202" s="323">
        <f>ROUND(I202*H202,2)</f>
        <v>0</v>
      </c>
      <c r="K202" s="324"/>
      <c r="L202" s="325"/>
      <c r="M202" s="326" t="s">
        <v>1</v>
      </c>
      <c r="N202" s="327" t="s">
        <v>43</v>
      </c>
      <c r="O202" s="92"/>
      <c r="P202" s="269">
        <f>O202*H202</f>
        <v>0</v>
      </c>
      <c r="Q202" s="269">
        <v>0</v>
      </c>
      <c r="R202" s="269">
        <f>Q202*H202</f>
        <v>0</v>
      </c>
      <c r="S202" s="269">
        <v>0</v>
      </c>
      <c r="T202" s="27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71" t="s">
        <v>213</v>
      </c>
      <c r="AT202" s="271" t="s">
        <v>256</v>
      </c>
      <c r="AU202" s="271" t="s">
        <v>86</v>
      </c>
      <c r="AY202" s="18" t="s">
        <v>168</v>
      </c>
      <c r="BE202" s="272">
        <f>IF(N202="základní",J202,0)</f>
        <v>0</v>
      </c>
      <c r="BF202" s="272">
        <f>IF(N202="snížená",J202,0)</f>
        <v>0</v>
      </c>
      <c r="BG202" s="272">
        <f>IF(N202="zákl. přenesená",J202,0)</f>
        <v>0</v>
      </c>
      <c r="BH202" s="272">
        <f>IF(N202="sníž. přenesená",J202,0)</f>
        <v>0</v>
      </c>
      <c r="BI202" s="272">
        <f>IF(N202="nulová",J202,0)</f>
        <v>0</v>
      </c>
      <c r="BJ202" s="18" t="s">
        <v>86</v>
      </c>
      <c r="BK202" s="272">
        <f>ROUND(I202*H202,2)</f>
        <v>0</v>
      </c>
      <c r="BL202" s="18" t="s">
        <v>174</v>
      </c>
      <c r="BM202" s="271" t="s">
        <v>1029</v>
      </c>
    </row>
    <row r="203" s="2" customFormat="1" ht="21.75" customHeight="1">
      <c r="A203" s="39"/>
      <c r="B203" s="40"/>
      <c r="C203" s="317" t="s">
        <v>650</v>
      </c>
      <c r="D203" s="317" t="s">
        <v>256</v>
      </c>
      <c r="E203" s="318" t="s">
        <v>2070</v>
      </c>
      <c r="F203" s="319" t="s">
        <v>2071</v>
      </c>
      <c r="G203" s="320" t="s">
        <v>1</v>
      </c>
      <c r="H203" s="321">
        <v>1</v>
      </c>
      <c r="I203" s="322"/>
      <c r="J203" s="323">
        <f>ROUND(I203*H203,2)</f>
        <v>0</v>
      </c>
      <c r="K203" s="324"/>
      <c r="L203" s="325"/>
      <c r="M203" s="326" t="s">
        <v>1</v>
      </c>
      <c r="N203" s="327" t="s">
        <v>43</v>
      </c>
      <c r="O203" s="92"/>
      <c r="P203" s="269">
        <f>O203*H203</f>
        <v>0</v>
      </c>
      <c r="Q203" s="269">
        <v>0</v>
      </c>
      <c r="R203" s="269">
        <f>Q203*H203</f>
        <v>0</v>
      </c>
      <c r="S203" s="269">
        <v>0</v>
      </c>
      <c r="T203" s="27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71" t="s">
        <v>213</v>
      </c>
      <c r="AT203" s="271" t="s">
        <v>256</v>
      </c>
      <c r="AU203" s="271" t="s">
        <v>86</v>
      </c>
      <c r="AY203" s="18" t="s">
        <v>168</v>
      </c>
      <c r="BE203" s="272">
        <f>IF(N203="základní",J203,0)</f>
        <v>0</v>
      </c>
      <c r="BF203" s="272">
        <f>IF(N203="snížená",J203,0)</f>
        <v>0</v>
      </c>
      <c r="BG203" s="272">
        <f>IF(N203="zákl. přenesená",J203,0)</f>
        <v>0</v>
      </c>
      <c r="BH203" s="272">
        <f>IF(N203="sníž. přenesená",J203,0)</f>
        <v>0</v>
      </c>
      <c r="BI203" s="272">
        <f>IF(N203="nulová",J203,0)</f>
        <v>0</v>
      </c>
      <c r="BJ203" s="18" t="s">
        <v>86</v>
      </c>
      <c r="BK203" s="272">
        <f>ROUND(I203*H203,2)</f>
        <v>0</v>
      </c>
      <c r="BL203" s="18" t="s">
        <v>174</v>
      </c>
      <c r="BM203" s="271" t="s">
        <v>1041</v>
      </c>
    </row>
    <row r="204" s="2" customFormat="1" ht="16.5" customHeight="1">
      <c r="A204" s="39"/>
      <c r="B204" s="40"/>
      <c r="C204" s="317" t="s">
        <v>654</v>
      </c>
      <c r="D204" s="317" t="s">
        <v>256</v>
      </c>
      <c r="E204" s="318" t="s">
        <v>2072</v>
      </c>
      <c r="F204" s="319" t="s">
        <v>2073</v>
      </c>
      <c r="G204" s="320" t="s">
        <v>1</v>
      </c>
      <c r="H204" s="321">
        <v>1</v>
      </c>
      <c r="I204" s="322"/>
      <c r="J204" s="323">
        <f>ROUND(I204*H204,2)</f>
        <v>0</v>
      </c>
      <c r="K204" s="324"/>
      <c r="L204" s="325"/>
      <c r="M204" s="326" t="s">
        <v>1</v>
      </c>
      <c r="N204" s="327" t="s">
        <v>43</v>
      </c>
      <c r="O204" s="92"/>
      <c r="P204" s="269">
        <f>O204*H204</f>
        <v>0</v>
      </c>
      <c r="Q204" s="269">
        <v>0</v>
      </c>
      <c r="R204" s="269">
        <f>Q204*H204</f>
        <v>0</v>
      </c>
      <c r="S204" s="269">
        <v>0</v>
      </c>
      <c r="T204" s="27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71" t="s">
        <v>213</v>
      </c>
      <c r="AT204" s="271" t="s">
        <v>256</v>
      </c>
      <c r="AU204" s="271" t="s">
        <v>86</v>
      </c>
      <c r="AY204" s="18" t="s">
        <v>168</v>
      </c>
      <c r="BE204" s="272">
        <f>IF(N204="základní",J204,0)</f>
        <v>0</v>
      </c>
      <c r="BF204" s="272">
        <f>IF(N204="snížená",J204,0)</f>
        <v>0</v>
      </c>
      <c r="BG204" s="272">
        <f>IF(N204="zákl. přenesená",J204,0)</f>
        <v>0</v>
      </c>
      <c r="BH204" s="272">
        <f>IF(N204="sníž. přenesená",J204,0)</f>
        <v>0</v>
      </c>
      <c r="BI204" s="272">
        <f>IF(N204="nulová",J204,0)</f>
        <v>0</v>
      </c>
      <c r="BJ204" s="18" t="s">
        <v>86</v>
      </c>
      <c r="BK204" s="272">
        <f>ROUND(I204*H204,2)</f>
        <v>0</v>
      </c>
      <c r="BL204" s="18" t="s">
        <v>174</v>
      </c>
      <c r="BM204" s="271" t="s">
        <v>259</v>
      </c>
    </row>
    <row r="205" s="2" customFormat="1" ht="16.5" customHeight="1">
      <c r="A205" s="39"/>
      <c r="B205" s="40"/>
      <c r="C205" s="259" t="s">
        <v>658</v>
      </c>
      <c r="D205" s="259" t="s">
        <v>170</v>
      </c>
      <c r="E205" s="260" t="s">
        <v>2074</v>
      </c>
      <c r="F205" s="261" t="s">
        <v>2075</v>
      </c>
      <c r="G205" s="262" t="s">
        <v>1</v>
      </c>
      <c r="H205" s="263">
        <v>1</v>
      </c>
      <c r="I205" s="264"/>
      <c r="J205" s="265">
        <f>ROUND(I205*H205,2)</f>
        <v>0</v>
      </c>
      <c r="K205" s="266"/>
      <c r="L205" s="45"/>
      <c r="M205" s="267" t="s">
        <v>1</v>
      </c>
      <c r="N205" s="268" t="s">
        <v>43</v>
      </c>
      <c r="O205" s="92"/>
      <c r="P205" s="269">
        <f>O205*H205</f>
        <v>0</v>
      </c>
      <c r="Q205" s="269">
        <v>0</v>
      </c>
      <c r="R205" s="269">
        <f>Q205*H205</f>
        <v>0</v>
      </c>
      <c r="S205" s="269">
        <v>0</v>
      </c>
      <c r="T205" s="27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71" t="s">
        <v>174</v>
      </c>
      <c r="AT205" s="271" t="s">
        <v>170</v>
      </c>
      <c r="AU205" s="271" t="s">
        <v>86</v>
      </c>
      <c r="AY205" s="18" t="s">
        <v>168</v>
      </c>
      <c r="BE205" s="272">
        <f>IF(N205="základní",J205,0)</f>
        <v>0</v>
      </c>
      <c r="BF205" s="272">
        <f>IF(N205="snížená",J205,0)</f>
        <v>0</v>
      </c>
      <c r="BG205" s="272">
        <f>IF(N205="zákl. přenesená",J205,0)</f>
        <v>0</v>
      </c>
      <c r="BH205" s="272">
        <f>IF(N205="sníž. přenesená",J205,0)</f>
        <v>0</v>
      </c>
      <c r="BI205" s="272">
        <f>IF(N205="nulová",J205,0)</f>
        <v>0</v>
      </c>
      <c r="BJ205" s="18" t="s">
        <v>86</v>
      </c>
      <c r="BK205" s="272">
        <f>ROUND(I205*H205,2)</f>
        <v>0</v>
      </c>
      <c r="BL205" s="18" t="s">
        <v>174</v>
      </c>
      <c r="BM205" s="271" t="s">
        <v>1059</v>
      </c>
    </row>
    <row r="206" s="2" customFormat="1" ht="16.5" customHeight="1">
      <c r="A206" s="39"/>
      <c r="B206" s="40"/>
      <c r="C206" s="259" t="s">
        <v>662</v>
      </c>
      <c r="D206" s="259" t="s">
        <v>170</v>
      </c>
      <c r="E206" s="260" t="s">
        <v>2076</v>
      </c>
      <c r="F206" s="261" t="s">
        <v>2077</v>
      </c>
      <c r="G206" s="262" t="s">
        <v>1</v>
      </c>
      <c r="H206" s="263">
        <v>1</v>
      </c>
      <c r="I206" s="264"/>
      <c r="J206" s="265">
        <f>ROUND(I206*H206,2)</f>
        <v>0</v>
      </c>
      <c r="K206" s="266"/>
      <c r="L206" s="45"/>
      <c r="M206" s="267" t="s">
        <v>1</v>
      </c>
      <c r="N206" s="268" t="s">
        <v>43</v>
      </c>
      <c r="O206" s="92"/>
      <c r="P206" s="269">
        <f>O206*H206</f>
        <v>0</v>
      </c>
      <c r="Q206" s="269">
        <v>0</v>
      </c>
      <c r="R206" s="269">
        <f>Q206*H206</f>
        <v>0</v>
      </c>
      <c r="S206" s="269">
        <v>0</v>
      </c>
      <c r="T206" s="27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71" t="s">
        <v>174</v>
      </c>
      <c r="AT206" s="271" t="s">
        <v>170</v>
      </c>
      <c r="AU206" s="271" t="s">
        <v>86</v>
      </c>
      <c r="AY206" s="18" t="s">
        <v>168</v>
      </c>
      <c r="BE206" s="272">
        <f>IF(N206="základní",J206,0)</f>
        <v>0</v>
      </c>
      <c r="BF206" s="272">
        <f>IF(N206="snížená",J206,0)</f>
        <v>0</v>
      </c>
      <c r="BG206" s="272">
        <f>IF(N206="zákl. přenesená",J206,0)</f>
        <v>0</v>
      </c>
      <c r="BH206" s="272">
        <f>IF(N206="sníž. přenesená",J206,0)</f>
        <v>0</v>
      </c>
      <c r="BI206" s="272">
        <f>IF(N206="nulová",J206,0)</f>
        <v>0</v>
      </c>
      <c r="BJ206" s="18" t="s">
        <v>86</v>
      </c>
      <c r="BK206" s="272">
        <f>ROUND(I206*H206,2)</f>
        <v>0</v>
      </c>
      <c r="BL206" s="18" t="s">
        <v>174</v>
      </c>
      <c r="BM206" s="271" t="s">
        <v>1071</v>
      </c>
    </row>
    <row r="207" s="2" customFormat="1" ht="21.75" customHeight="1">
      <c r="A207" s="39"/>
      <c r="B207" s="40"/>
      <c r="C207" s="317" t="s">
        <v>666</v>
      </c>
      <c r="D207" s="317" t="s">
        <v>256</v>
      </c>
      <c r="E207" s="318" t="s">
        <v>2078</v>
      </c>
      <c r="F207" s="319" t="s">
        <v>2079</v>
      </c>
      <c r="G207" s="320" t="s">
        <v>1</v>
      </c>
      <c r="H207" s="321">
        <v>1</v>
      </c>
      <c r="I207" s="322"/>
      <c r="J207" s="323">
        <f>ROUND(I207*H207,2)</f>
        <v>0</v>
      </c>
      <c r="K207" s="324"/>
      <c r="L207" s="325"/>
      <c r="M207" s="337" t="s">
        <v>1</v>
      </c>
      <c r="N207" s="338" t="s">
        <v>43</v>
      </c>
      <c r="O207" s="331"/>
      <c r="P207" s="332">
        <f>O207*H207</f>
        <v>0</v>
      </c>
      <c r="Q207" s="332">
        <v>0</v>
      </c>
      <c r="R207" s="332">
        <f>Q207*H207</f>
        <v>0</v>
      </c>
      <c r="S207" s="332">
        <v>0</v>
      </c>
      <c r="T207" s="33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71" t="s">
        <v>213</v>
      </c>
      <c r="AT207" s="271" t="s">
        <v>256</v>
      </c>
      <c r="AU207" s="271" t="s">
        <v>86</v>
      </c>
      <c r="AY207" s="18" t="s">
        <v>168</v>
      </c>
      <c r="BE207" s="272">
        <f>IF(N207="základní",J207,0)</f>
        <v>0</v>
      </c>
      <c r="BF207" s="272">
        <f>IF(N207="snížená",J207,0)</f>
        <v>0</v>
      </c>
      <c r="BG207" s="272">
        <f>IF(N207="zákl. přenesená",J207,0)</f>
        <v>0</v>
      </c>
      <c r="BH207" s="272">
        <f>IF(N207="sníž. přenesená",J207,0)</f>
        <v>0</v>
      </c>
      <c r="BI207" s="272">
        <f>IF(N207="nulová",J207,0)</f>
        <v>0</v>
      </c>
      <c r="BJ207" s="18" t="s">
        <v>86</v>
      </c>
      <c r="BK207" s="272">
        <f>ROUND(I207*H207,2)</f>
        <v>0</v>
      </c>
      <c r="BL207" s="18" t="s">
        <v>174</v>
      </c>
      <c r="BM207" s="271" t="s">
        <v>1080</v>
      </c>
    </row>
    <row r="208" s="2" customFormat="1" ht="6.96" customHeight="1">
      <c r="A208" s="39"/>
      <c r="B208" s="67"/>
      <c r="C208" s="68"/>
      <c r="D208" s="68"/>
      <c r="E208" s="68"/>
      <c r="F208" s="68"/>
      <c r="G208" s="68"/>
      <c r="H208" s="68"/>
      <c r="I208" s="195"/>
      <c r="J208" s="68"/>
      <c r="K208" s="68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Z+JRHptedJZ7aJzZ9WN9ATp9LkQ+iuaDzZPzPgunRVZB8CV3QpYBXaV2wYgw7epPLVZ6uo3Omt0CjouX/nLqjA==" hashValue="V/RYcJPuFNKqWp+exV+R8k0IJATTPHG5HNwHMZdxrOs1Sw+b5iLKJdIGVf+0Zjz6DyN+FK2vtJUytgQAq37WQA==" algorithmName="SHA-512" password="CC35"/>
  <autoFilter ref="C134:K207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88</v>
      </c>
    </row>
    <row r="4" s="1" customFormat="1" ht="24.96" customHeight="1">
      <c r="B4" s="21"/>
      <c r="D4" s="151" t="s">
        <v>108</v>
      </c>
      <c r="I4" s="147"/>
      <c r="L4" s="21"/>
      <c r="M4" s="152" t="s">
        <v>11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17</v>
      </c>
      <c r="I6" s="147"/>
      <c r="L6" s="21"/>
    </row>
    <row r="7" s="1" customFormat="1" ht="23.25" customHeight="1">
      <c r="B7" s="21"/>
      <c r="E7" s="154" t="str">
        <f>'Rekapitulace stavby'!K6</f>
        <v>Stavební úpravy objektu č.p. 10 v Příluce, k.ú. Příluka (okres Svitavy), parc.č. 34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109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1383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1384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2080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19</v>
      </c>
      <c r="E13" s="39"/>
      <c r="F13" s="142" t="s">
        <v>1</v>
      </c>
      <c r="G13" s="39"/>
      <c r="H13" s="39"/>
      <c r="I13" s="157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21</v>
      </c>
      <c r="E14" s="39"/>
      <c r="F14" s="142" t="s">
        <v>22</v>
      </c>
      <c r="G14" s="39"/>
      <c r="H14" s="39"/>
      <c r="I14" s="157" t="s">
        <v>23</v>
      </c>
      <c r="J14" s="158" t="str">
        <f>'Rekapitulace stavby'!AN8</f>
        <v>5. 12. 2020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25</v>
      </c>
      <c r="E16" s="39"/>
      <c r="F16" s="39"/>
      <c r="G16" s="39"/>
      <c r="H16" s="39"/>
      <c r="I16" s="157" t="s">
        <v>26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28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26</v>
      </c>
      <c r="J22" s="142" t="str">
        <f>IF('Rekapitulace stavby'!AN16="","",'Rekapitulace stavby'!AN16)</f>
        <v>01288296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Milan Drahoš</v>
      </c>
      <c r="F23" s="39"/>
      <c r="G23" s="39"/>
      <c r="H23" s="39"/>
      <c r="I23" s="157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35</v>
      </c>
      <c r="E25" s="39"/>
      <c r="F25" s="39"/>
      <c r="G25" s="39"/>
      <c r="H25" s="39"/>
      <c r="I25" s="157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Pavel Rinn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37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111</v>
      </c>
      <c r="E32" s="39"/>
      <c r="F32" s="39"/>
      <c r="G32" s="39"/>
      <c r="H32" s="39"/>
      <c r="I32" s="155"/>
      <c r="J32" s="166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7" t="s">
        <v>112</v>
      </c>
      <c r="E33" s="39"/>
      <c r="F33" s="39"/>
      <c r="G33" s="39"/>
      <c r="H33" s="39"/>
      <c r="I33" s="155"/>
      <c r="J33" s="166">
        <f>J105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155"/>
      <c r="J34" s="169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4"/>
      <c r="E35" s="164"/>
      <c r="F35" s="164"/>
      <c r="G35" s="164"/>
      <c r="H35" s="164"/>
      <c r="I35" s="165"/>
      <c r="J35" s="164"/>
      <c r="K35" s="164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1" t="s">
        <v>39</v>
      </c>
      <c r="J36" s="170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2" t="s">
        <v>42</v>
      </c>
      <c r="E37" s="153" t="s">
        <v>43</v>
      </c>
      <c r="F37" s="173">
        <f>ROUND((SUM(BE105:BE112) + SUM(BE134:BE265)),  2)</f>
        <v>0</v>
      </c>
      <c r="G37" s="39"/>
      <c r="H37" s="39"/>
      <c r="I37" s="174">
        <v>0.20999999999999999</v>
      </c>
      <c r="J37" s="173">
        <f>ROUND(((SUM(BE105:BE112) + SUM(BE134:BE265))*I37),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44</v>
      </c>
      <c r="F38" s="173">
        <f>ROUND((SUM(BF105:BF112) + SUM(BF134:BF265)),  2)</f>
        <v>0</v>
      </c>
      <c r="G38" s="39"/>
      <c r="H38" s="39"/>
      <c r="I38" s="174">
        <v>0.14999999999999999</v>
      </c>
      <c r="J38" s="173">
        <f>ROUND(((SUM(BF105:BF112) + SUM(BF134:BF265))*I38),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3">
        <f>ROUND((SUM(BG105:BG112) + SUM(BG134:BG265)),  2)</f>
        <v>0</v>
      </c>
      <c r="G39" s="39"/>
      <c r="H39" s="39"/>
      <c r="I39" s="174">
        <v>0.20999999999999999</v>
      </c>
      <c r="J39" s="173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46</v>
      </c>
      <c r="F40" s="173">
        <f>ROUND((SUM(BH105:BH112) + SUM(BH134:BH265)),  2)</f>
        <v>0</v>
      </c>
      <c r="G40" s="39"/>
      <c r="H40" s="39"/>
      <c r="I40" s="174">
        <v>0.14999999999999999</v>
      </c>
      <c r="J40" s="173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47</v>
      </c>
      <c r="F41" s="173">
        <f>ROUND((SUM(BI105:BI112) + SUM(BI134:BI265)),  2)</f>
        <v>0</v>
      </c>
      <c r="G41" s="39"/>
      <c r="H41" s="39"/>
      <c r="I41" s="174">
        <v>0</v>
      </c>
      <c r="J41" s="173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5"/>
      <c r="D43" s="176" t="s">
        <v>48</v>
      </c>
      <c r="E43" s="177"/>
      <c r="F43" s="177"/>
      <c r="G43" s="178" t="s">
        <v>49</v>
      </c>
      <c r="H43" s="179" t="s">
        <v>50</v>
      </c>
      <c r="I43" s="180"/>
      <c r="J43" s="181">
        <f>SUM(J34:J41)</f>
        <v>0</v>
      </c>
      <c r="K43" s="182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5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3" t="s">
        <v>51</v>
      </c>
      <c r="E50" s="184"/>
      <c r="F50" s="184"/>
      <c r="G50" s="183" t="s">
        <v>52</v>
      </c>
      <c r="H50" s="184"/>
      <c r="I50" s="185"/>
      <c r="J50" s="184"/>
      <c r="K50" s="18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9"/>
      <c r="J61" s="190" t="s">
        <v>54</v>
      </c>
      <c r="K61" s="18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55</v>
      </c>
      <c r="E65" s="191"/>
      <c r="F65" s="191"/>
      <c r="G65" s="183" t="s">
        <v>56</v>
      </c>
      <c r="H65" s="191"/>
      <c r="I65" s="192"/>
      <c r="J65" s="191"/>
      <c r="K65" s="19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9"/>
      <c r="J76" s="190" t="s">
        <v>54</v>
      </c>
      <c r="K76" s="18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99" t="str">
        <f>E7</f>
        <v>Stavební úpravy objektu č.p. 10 v Příluce, k.ú. Příluka (okres Svitavy), parc.č. 34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9" t="s">
        <v>1383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1384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D1.2.5 - Elektroinstalace - silnoproud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Příluka</v>
      </c>
      <c r="G91" s="41"/>
      <c r="H91" s="41"/>
      <c r="I91" s="157" t="s">
        <v>23</v>
      </c>
      <c r="J91" s="80" t="str">
        <f>IF(J14="","",J14)</f>
        <v>5. 12. 2020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157" t="s">
        <v>31</v>
      </c>
      <c r="J93" s="37" t="str">
        <f>E23</f>
        <v>Ing. Milan Drahoš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35</v>
      </c>
      <c r="J94" s="37" t="str">
        <f>E26</f>
        <v>Pavel Rinn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0" t="s">
        <v>114</v>
      </c>
      <c r="D96" s="201"/>
      <c r="E96" s="201"/>
      <c r="F96" s="201"/>
      <c r="G96" s="201"/>
      <c r="H96" s="201"/>
      <c r="I96" s="202"/>
      <c r="J96" s="203" t="s">
        <v>115</v>
      </c>
      <c r="K96" s="20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4" t="s">
        <v>116</v>
      </c>
      <c r="D98" s="41"/>
      <c r="E98" s="41"/>
      <c r="F98" s="41"/>
      <c r="G98" s="41"/>
      <c r="H98" s="41"/>
      <c r="I98" s="155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205"/>
      <c r="C99" s="206"/>
      <c r="D99" s="207" t="s">
        <v>2081</v>
      </c>
      <c r="E99" s="208"/>
      <c r="F99" s="208"/>
      <c r="G99" s="208"/>
      <c r="H99" s="208"/>
      <c r="I99" s="209"/>
      <c r="J99" s="210">
        <f>J135</f>
        <v>0</v>
      </c>
      <c r="K99" s="206"/>
      <c r="L99" s="21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5"/>
      <c r="C100" s="206"/>
      <c r="D100" s="207" t="s">
        <v>2082</v>
      </c>
      <c r="E100" s="208"/>
      <c r="F100" s="208"/>
      <c r="G100" s="208"/>
      <c r="H100" s="208"/>
      <c r="I100" s="209"/>
      <c r="J100" s="210">
        <f>J138</f>
        <v>0</v>
      </c>
      <c r="K100" s="206"/>
      <c r="L100" s="21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5"/>
      <c r="C101" s="206"/>
      <c r="D101" s="207" t="s">
        <v>2083</v>
      </c>
      <c r="E101" s="208"/>
      <c r="F101" s="208"/>
      <c r="G101" s="208"/>
      <c r="H101" s="208"/>
      <c r="I101" s="209"/>
      <c r="J101" s="210">
        <f>J140</f>
        <v>0</v>
      </c>
      <c r="K101" s="206"/>
      <c r="L101" s="21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5"/>
      <c r="C102" s="206"/>
      <c r="D102" s="207" t="s">
        <v>2084</v>
      </c>
      <c r="E102" s="208"/>
      <c r="F102" s="208"/>
      <c r="G102" s="208"/>
      <c r="H102" s="208"/>
      <c r="I102" s="209"/>
      <c r="J102" s="210">
        <f>J149</f>
        <v>0</v>
      </c>
      <c r="K102" s="206"/>
      <c r="L102" s="21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9.28" customHeight="1">
      <c r="A105" s="39"/>
      <c r="B105" s="40"/>
      <c r="C105" s="204" t="s">
        <v>143</v>
      </c>
      <c r="D105" s="41"/>
      <c r="E105" s="41"/>
      <c r="F105" s="41"/>
      <c r="G105" s="41"/>
      <c r="H105" s="41"/>
      <c r="I105" s="155"/>
      <c r="J105" s="218">
        <f>ROUND(J106 + J107 + J108 + J109 + J110 + J111,2)</f>
        <v>0</v>
      </c>
      <c r="K105" s="41"/>
      <c r="L105" s="64"/>
      <c r="N105" s="219" t="s">
        <v>42</v>
      </c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8" customHeight="1">
      <c r="A106" s="39"/>
      <c r="B106" s="40"/>
      <c r="C106" s="41"/>
      <c r="D106" s="220" t="s">
        <v>144</v>
      </c>
      <c r="E106" s="221"/>
      <c r="F106" s="221"/>
      <c r="G106" s="41"/>
      <c r="H106" s="41"/>
      <c r="I106" s="155"/>
      <c r="J106" s="222">
        <v>0</v>
      </c>
      <c r="K106" s="41"/>
      <c r="L106" s="223"/>
      <c r="M106" s="224"/>
      <c r="N106" s="225" t="s">
        <v>43</v>
      </c>
      <c r="O106" s="224"/>
      <c r="P106" s="224"/>
      <c r="Q106" s="224"/>
      <c r="R106" s="224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6" t="s">
        <v>145</v>
      </c>
      <c r="AZ106" s="224"/>
      <c r="BA106" s="224"/>
      <c r="BB106" s="224"/>
      <c r="BC106" s="224"/>
      <c r="BD106" s="224"/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26" t="s">
        <v>86</v>
      </c>
      <c r="BK106" s="224"/>
      <c r="BL106" s="224"/>
      <c r="BM106" s="224"/>
    </row>
    <row r="107" s="2" customFormat="1" ht="18" customHeight="1">
      <c r="A107" s="39"/>
      <c r="B107" s="40"/>
      <c r="C107" s="41"/>
      <c r="D107" s="220" t="s">
        <v>146</v>
      </c>
      <c r="E107" s="221"/>
      <c r="F107" s="221"/>
      <c r="G107" s="41"/>
      <c r="H107" s="41"/>
      <c r="I107" s="155"/>
      <c r="J107" s="222">
        <v>0</v>
      </c>
      <c r="K107" s="41"/>
      <c r="L107" s="223"/>
      <c r="M107" s="224"/>
      <c r="N107" s="225" t="s">
        <v>43</v>
      </c>
      <c r="O107" s="224"/>
      <c r="P107" s="224"/>
      <c r="Q107" s="224"/>
      <c r="R107" s="224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6" t="s">
        <v>145</v>
      </c>
      <c r="AZ107" s="224"/>
      <c r="BA107" s="224"/>
      <c r="BB107" s="224"/>
      <c r="BC107" s="224"/>
      <c r="BD107" s="224"/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26" t="s">
        <v>86</v>
      </c>
      <c r="BK107" s="224"/>
      <c r="BL107" s="224"/>
      <c r="BM107" s="224"/>
    </row>
    <row r="108" s="2" customFormat="1" ht="18" customHeight="1">
      <c r="A108" s="39"/>
      <c r="B108" s="40"/>
      <c r="C108" s="41"/>
      <c r="D108" s="220" t="s">
        <v>147</v>
      </c>
      <c r="E108" s="221"/>
      <c r="F108" s="221"/>
      <c r="G108" s="41"/>
      <c r="H108" s="41"/>
      <c r="I108" s="155"/>
      <c r="J108" s="222">
        <v>0</v>
      </c>
      <c r="K108" s="41"/>
      <c r="L108" s="223"/>
      <c r="M108" s="224"/>
      <c r="N108" s="225" t="s">
        <v>43</v>
      </c>
      <c r="O108" s="224"/>
      <c r="P108" s="224"/>
      <c r="Q108" s="224"/>
      <c r="R108" s="224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6" t="s">
        <v>145</v>
      </c>
      <c r="AZ108" s="224"/>
      <c r="BA108" s="224"/>
      <c r="BB108" s="224"/>
      <c r="BC108" s="224"/>
      <c r="BD108" s="224"/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26" t="s">
        <v>86</v>
      </c>
      <c r="BK108" s="224"/>
      <c r="BL108" s="224"/>
      <c r="BM108" s="224"/>
    </row>
    <row r="109" s="2" customFormat="1" ht="18" customHeight="1">
      <c r="A109" s="39"/>
      <c r="B109" s="40"/>
      <c r="C109" s="41"/>
      <c r="D109" s="220" t="s">
        <v>148</v>
      </c>
      <c r="E109" s="221"/>
      <c r="F109" s="221"/>
      <c r="G109" s="41"/>
      <c r="H109" s="41"/>
      <c r="I109" s="155"/>
      <c r="J109" s="222">
        <v>0</v>
      </c>
      <c r="K109" s="41"/>
      <c r="L109" s="223"/>
      <c r="M109" s="224"/>
      <c r="N109" s="225" t="s">
        <v>43</v>
      </c>
      <c r="O109" s="224"/>
      <c r="P109" s="224"/>
      <c r="Q109" s="224"/>
      <c r="R109" s="224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6" t="s">
        <v>145</v>
      </c>
      <c r="AZ109" s="224"/>
      <c r="BA109" s="224"/>
      <c r="BB109" s="224"/>
      <c r="BC109" s="224"/>
      <c r="BD109" s="224"/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26" t="s">
        <v>86</v>
      </c>
      <c r="BK109" s="224"/>
      <c r="BL109" s="224"/>
      <c r="BM109" s="224"/>
    </row>
    <row r="110" s="2" customFormat="1" ht="18" customHeight="1">
      <c r="A110" s="39"/>
      <c r="B110" s="40"/>
      <c r="C110" s="41"/>
      <c r="D110" s="220" t="s">
        <v>149</v>
      </c>
      <c r="E110" s="221"/>
      <c r="F110" s="221"/>
      <c r="G110" s="41"/>
      <c r="H110" s="41"/>
      <c r="I110" s="155"/>
      <c r="J110" s="222">
        <v>0</v>
      </c>
      <c r="K110" s="41"/>
      <c r="L110" s="223"/>
      <c r="M110" s="224"/>
      <c r="N110" s="225" t="s">
        <v>43</v>
      </c>
      <c r="O110" s="224"/>
      <c r="P110" s="224"/>
      <c r="Q110" s="224"/>
      <c r="R110" s="224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6" t="s">
        <v>145</v>
      </c>
      <c r="AZ110" s="224"/>
      <c r="BA110" s="224"/>
      <c r="BB110" s="224"/>
      <c r="BC110" s="224"/>
      <c r="BD110" s="224"/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26" t="s">
        <v>86</v>
      </c>
      <c r="BK110" s="224"/>
      <c r="BL110" s="224"/>
      <c r="BM110" s="224"/>
    </row>
    <row r="111" s="2" customFormat="1" ht="18" customHeight="1">
      <c r="A111" s="39"/>
      <c r="B111" s="40"/>
      <c r="C111" s="41"/>
      <c r="D111" s="221" t="s">
        <v>150</v>
      </c>
      <c r="E111" s="41"/>
      <c r="F111" s="41"/>
      <c r="G111" s="41"/>
      <c r="H111" s="41"/>
      <c r="I111" s="155"/>
      <c r="J111" s="222">
        <f>ROUND(J32*T111,2)</f>
        <v>0</v>
      </c>
      <c r="K111" s="41"/>
      <c r="L111" s="223"/>
      <c r="M111" s="224"/>
      <c r="N111" s="225" t="s">
        <v>43</v>
      </c>
      <c r="O111" s="224"/>
      <c r="P111" s="224"/>
      <c r="Q111" s="224"/>
      <c r="R111" s="224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6" t="s">
        <v>151</v>
      </c>
      <c r="AZ111" s="224"/>
      <c r="BA111" s="224"/>
      <c r="BB111" s="224"/>
      <c r="BC111" s="224"/>
      <c r="BD111" s="224"/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26" t="s">
        <v>86</v>
      </c>
      <c r="BK111" s="224"/>
      <c r="BL111" s="224"/>
      <c r="BM111" s="224"/>
    </row>
    <row r="112" s="2" customForma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9.28" customHeight="1">
      <c r="A113" s="39"/>
      <c r="B113" s="40"/>
      <c r="C113" s="228" t="s">
        <v>152</v>
      </c>
      <c r="D113" s="201"/>
      <c r="E113" s="201"/>
      <c r="F113" s="201"/>
      <c r="G113" s="201"/>
      <c r="H113" s="201"/>
      <c r="I113" s="202"/>
      <c r="J113" s="229">
        <f>ROUND(J98+J105,2)</f>
        <v>0</v>
      </c>
      <c r="K113" s="20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198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153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</v>
      </c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3.25" customHeight="1">
      <c r="A122" s="39"/>
      <c r="B122" s="40"/>
      <c r="C122" s="41"/>
      <c r="D122" s="41"/>
      <c r="E122" s="199" t="str">
        <f>E7</f>
        <v>Stavební úpravy objektu č.p. 10 v Příluce, k.ú. Příluka (okres Svitavy), parc.č. 34</v>
      </c>
      <c r="F122" s="33"/>
      <c r="G122" s="33"/>
      <c r="H122" s="33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109</v>
      </c>
      <c r="D123" s="23"/>
      <c r="E123" s="23"/>
      <c r="F123" s="23"/>
      <c r="G123" s="23"/>
      <c r="H123" s="23"/>
      <c r="I123" s="147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99" t="s">
        <v>1383</v>
      </c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1384</v>
      </c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D1.2.5 - Elektroinstalace - silnoproud</v>
      </c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21</v>
      </c>
      <c r="D128" s="41"/>
      <c r="E128" s="41"/>
      <c r="F128" s="28" t="str">
        <f>F14</f>
        <v>Příluka</v>
      </c>
      <c r="G128" s="41"/>
      <c r="H128" s="41"/>
      <c r="I128" s="157" t="s">
        <v>23</v>
      </c>
      <c r="J128" s="80" t="str">
        <f>IF(J14="","",J14)</f>
        <v>5. 12. 2020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25</v>
      </c>
      <c r="D130" s="41"/>
      <c r="E130" s="41"/>
      <c r="F130" s="28" t="str">
        <f>E17</f>
        <v xml:space="preserve"> </v>
      </c>
      <c r="G130" s="41"/>
      <c r="H130" s="41"/>
      <c r="I130" s="157" t="s">
        <v>31</v>
      </c>
      <c r="J130" s="37" t="str">
        <f>E23</f>
        <v>Ing. Milan Drahoš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29</v>
      </c>
      <c r="D131" s="41"/>
      <c r="E131" s="41"/>
      <c r="F131" s="28" t="str">
        <f>IF(E20="","",E20)</f>
        <v>Vyplň údaj</v>
      </c>
      <c r="G131" s="41"/>
      <c r="H131" s="41"/>
      <c r="I131" s="157" t="s">
        <v>35</v>
      </c>
      <c r="J131" s="37" t="str">
        <f>E26</f>
        <v>Pavel Rinn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30"/>
      <c r="B133" s="231"/>
      <c r="C133" s="232" t="s">
        <v>154</v>
      </c>
      <c r="D133" s="233" t="s">
        <v>63</v>
      </c>
      <c r="E133" s="233" t="s">
        <v>59</v>
      </c>
      <c r="F133" s="233" t="s">
        <v>60</v>
      </c>
      <c r="G133" s="233" t="s">
        <v>155</v>
      </c>
      <c r="H133" s="233" t="s">
        <v>156</v>
      </c>
      <c r="I133" s="234" t="s">
        <v>157</v>
      </c>
      <c r="J133" s="235" t="s">
        <v>115</v>
      </c>
      <c r="K133" s="236" t="s">
        <v>158</v>
      </c>
      <c r="L133" s="237"/>
      <c r="M133" s="101" t="s">
        <v>1</v>
      </c>
      <c r="N133" s="102" t="s">
        <v>42</v>
      </c>
      <c r="O133" s="102" t="s">
        <v>159</v>
      </c>
      <c r="P133" s="102" t="s">
        <v>160</v>
      </c>
      <c r="Q133" s="102" t="s">
        <v>161</v>
      </c>
      <c r="R133" s="102" t="s">
        <v>162</v>
      </c>
      <c r="S133" s="102" t="s">
        <v>163</v>
      </c>
      <c r="T133" s="103" t="s">
        <v>164</v>
      </c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</row>
    <row r="134" s="2" customFormat="1" ht="22.8" customHeight="1">
      <c r="A134" s="39"/>
      <c r="B134" s="40"/>
      <c r="C134" s="108" t="s">
        <v>165</v>
      </c>
      <c r="D134" s="41"/>
      <c r="E134" s="41"/>
      <c r="F134" s="41"/>
      <c r="G134" s="41"/>
      <c r="H134" s="41"/>
      <c r="I134" s="155"/>
      <c r="J134" s="238">
        <f>BK134</f>
        <v>0</v>
      </c>
      <c r="K134" s="41"/>
      <c r="L134" s="45"/>
      <c r="M134" s="104"/>
      <c r="N134" s="239"/>
      <c r="O134" s="105"/>
      <c r="P134" s="240">
        <f>P135+P138+P140+P149</f>
        <v>0</v>
      </c>
      <c r="Q134" s="105"/>
      <c r="R134" s="240">
        <f>R135+R138+R140+R149</f>
        <v>0</v>
      </c>
      <c r="S134" s="105"/>
      <c r="T134" s="241">
        <f>T135+T138+T140+T149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77</v>
      </c>
      <c r="AU134" s="18" t="s">
        <v>117</v>
      </c>
      <c r="BK134" s="242">
        <f>BK135+BK138+BK140+BK149</f>
        <v>0</v>
      </c>
    </row>
    <row r="135" s="12" customFormat="1" ht="25.92" customHeight="1">
      <c r="A135" s="12"/>
      <c r="B135" s="243"/>
      <c r="C135" s="244"/>
      <c r="D135" s="245" t="s">
        <v>77</v>
      </c>
      <c r="E135" s="246" t="s">
        <v>1966</v>
      </c>
      <c r="F135" s="246" t="s">
        <v>2085</v>
      </c>
      <c r="G135" s="244"/>
      <c r="H135" s="244"/>
      <c r="I135" s="247"/>
      <c r="J135" s="248">
        <f>BK135</f>
        <v>0</v>
      </c>
      <c r="K135" s="244"/>
      <c r="L135" s="249"/>
      <c r="M135" s="250"/>
      <c r="N135" s="251"/>
      <c r="O135" s="251"/>
      <c r="P135" s="252">
        <f>SUM(P136:P137)</f>
        <v>0</v>
      </c>
      <c r="Q135" s="251"/>
      <c r="R135" s="252">
        <f>SUM(R136:R137)</f>
        <v>0</v>
      </c>
      <c r="S135" s="251"/>
      <c r="T135" s="25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54" t="s">
        <v>86</v>
      </c>
      <c r="AT135" s="255" t="s">
        <v>77</v>
      </c>
      <c r="AU135" s="255" t="s">
        <v>78</v>
      </c>
      <c r="AY135" s="254" t="s">
        <v>168</v>
      </c>
      <c r="BK135" s="256">
        <f>SUM(BK136:BK137)</f>
        <v>0</v>
      </c>
    </row>
    <row r="136" s="2" customFormat="1" ht="21.75" customHeight="1">
      <c r="A136" s="39"/>
      <c r="B136" s="40"/>
      <c r="C136" s="259" t="s">
        <v>86</v>
      </c>
      <c r="D136" s="259" t="s">
        <v>170</v>
      </c>
      <c r="E136" s="260" t="s">
        <v>2086</v>
      </c>
      <c r="F136" s="261" t="s">
        <v>2087</v>
      </c>
      <c r="G136" s="262" t="s">
        <v>1074</v>
      </c>
      <c r="H136" s="263">
        <v>12</v>
      </c>
      <c r="I136" s="264"/>
      <c r="J136" s="265">
        <f>ROUND(I136*H136,2)</f>
        <v>0</v>
      </c>
      <c r="K136" s="266"/>
      <c r="L136" s="45"/>
      <c r="M136" s="267" t="s">
        <v>1</v>
      </c>
      <c r="N136" s="268" t="s">
        <v>43</v>
      </c>
      <c r="O136" s="92"/>
      <c r="P136" s="269">
        <f>O136*H136</f>
        <v>0</v>
      </c>
      <c r="Q136" s="269">
        <v>0</v>
      </c>
      <c r="R136" s="269">
        <f>Q136*H136</f>
        <v>0</v>
      </c>
      <c r="S136" s="269">
        <v>0</v>
      </c>
      <c r="T136" s="27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1" t="s">
        <v>174</v>
      </c>
      <c r="AT136" s="271" t="s">
        <v>170</v>
      </c>
      <c r="AU136" s="271" t="s">
        <v>86</v>
      </c>
      <c r="AY136" s="18" t="s">
        <v>168</v>
      </c>
      <c r="BE136" s="272">
        <f>IF(N136="základní",J136,0)</f>
        <v>0</v>
      </c>
      <c r="BF136" s="272">
        <f>IF(N136="snížená",J136,0)</f>
        <v>0</v>
      </c>
      <c r="BG136" s="272">
        <f>IF(N136="zákl. přenesená",J136,0)</f>
        <v>0</v>
      </c>
      <c r="BH136" s="272">
        <f>IF(N136="sníž. přenesená",J136,0)</f>
        <v>0</v>
      </c>
      <c r="BI136" s="272">
        <f>IF(N136="nulová",J136,0)</f>
        <v>0</v>
      </c>
      <c r="BJ136" s="18" t="s">
        <v>86</v>
      </c>
      <c r="BK136" s="272">
        <f>ROUND(I136*H136,2)</f>
        <v>0</v>
      </c>
      <c r="BL136" s="18" t="s">
        <v>174</v>
      </c>
      <c r="BM136" s="271" t="s">
        <v>88</v>
      </c>
    </row>
    <row r="137" s="2" customFormat="1" ht="16.5" customHeight="1">
      <c r="A137" s="39"/>
      <c r="B137" s="40"/>
      <c r="C137" s="259" t="s">
        <v>88</v>
      </c>
      <c r="D137" s="259" t="s">
        <v>170</v>
      </c>
      <c r="E137" s="260" t="s">
        <v>2088</v>
      </c>
      <c r="F137" s="261" t="s">
        <v>2089</v>
      </c>
      <c r="G137" s="262" t="s">
        <v>1074</v>
      </c>
      <c r="H137" s="263">
        <v>2</v>
      </c>
      <c r="I137" s="264"/>
      <c r="J137" s="265">
        <f>ROUND(I137*H137,2)</f>
        <v>0</v>
      </c>
      <c r="K137" s="266"/>
      <c r="L137" s="45"/>
      <c r="M137" s="267" t="s">
        <v>1</v>
      </c>
      <c r="N137" s="268" t="s">
        <v>43</v>
      </c>
      <c r="O137" s="92"/>
      <c r="P137" s="269">
        <f>O137*H137</f>
        <v>0</v>
      </c>
      <c r="Q137" s="269">
        <v>0</v>
      </c>
      <c r="R137" s="269">
        <f>Q137*H137</f>
        <v>0</v>
      </c>
      <c r="S137" s="269">
        <v>0</v>
      </c>
      <c r="T137" s="27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71" t="s">
        <v>174</v>
      </c>
      <c r="AT137" s="271" t="s">
        <v>170</v>
      </c>
      <c r="AU137" s="271" t="s">
        <v>86</v>
      </c>
      <c r="AY137" s="18" t="s">
        <v>168</v>
      </c>
      <c r="BE137" s="272">
        <f>IF(N137="základní",J137,0)</f>
        <v>0</v>
      </c>
      <c r="BF137" s="272">
        <f>IF(N137="snížená",J137,0)</f>
        <v>0</v>
      </c>
      <c r="BG137" s="272">
        <f>IF(N137="zákl. přenesená",J137,0)</f>
        <v>0</v>
      </c>
      <c r="BH137" s="272">
        <f>IF(N137="sníž. přenesená",J137,0)</f>
        <v>0</v>
      </c>
      <c r="BI137" s="272">
        <f>IF(N137="nulová",J137,0)</f>
        <v>0</v>
      </c>
      <c r="BJ137" s="18" t="s">
        <v>86</v>
      </c>
      <c r="BK137" s="272">
        <f>ROUND(I137*H137,2)</f>
        <v>0</v>
      </c>
      <c r="BL137" s="18" t="s">
        <v>174</v>
      </c>
      <c r="BM137" s="271" t="s">
        <v>174</v>
      </c>
    </row>
    <row r="138" s="12" customFormat="1" ht="25.92" customHeight="1">
      <c r="A138" s="12"/>
      <c r="B138" s="243"/>
      <c r="C138" s="244"/>
      <c r="D138" s="245" t="s">
        <v>77</v>
      </c>
      <c r="E138" s="246" t="s">
        <v>1998</v>
      </c>
      <c r="F138" s="246" t="s">
        <v>2090</v>
      </c>
      <c r="G138" s="244"/>
      <c r="H138" s="244"/>
      <c r="I138" s="247"/>
      <c r="J138" s="248">
        <f>BK138</f>
        <v>0</v>
      </c>
      <c r="K138" s="244"/>
      <c r="L138" s="249"/>
      <c r="M138" s="250"/>
      <c r="N138" s="251"/>
      <c r="O138" s="251"/>
      <c r="P138" s="252">
        <f>P139</f>
        <v>0</v>
      </c>
      <c r="Q138" s="251"/>
      <c r="R138" s="252">
        <f>R139</f>
        <v>0</v>
      </c>
      <c r="S138" s="251"/>
      <c r="T138" s="25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54" t="s">
        <v>86</v>
      </c>
      <c r="AT138" s="255" t="s">
        <v>77</v>
      </c>
      <c r="AU138" s="255" t="s">
        <v>78</v>
      </c>
      <c r="AY138" s="254" t="s">
        <v>168</v>
      </c>
      <c r="BK138" s="256">
        <f>BK139</f>
        <v>0</v>
      </c>
    </row>
    <row r="139" s="2" customFormat="1" ht="16.5" customHeight="1">
      <c r="A139" s="39"/>
      <c r="B139" s="40"/>
      <c r="C139" s="259" t="s">
        <v>187</v>
      </c>
      <c r="D139" s="259" t="s">
        <v>170</v>
      </c>
      <c r="E139" s="260" t="s">
        <v>1478</v>
      </c>
      <c r="F139" s="261" t="s">
        <v>1479</v>
      </c>
      <c r="G139" s="262" t="s">
        <v>210</v>
      </c>
      <c r="H139" s="263">
        <v>24.949999999999999</v>
      </c>
      <c r="I139" s="264"/>
      <c r="J139" s="265">
        <f>ROUND(I139*H139,2)</f>
        <v>0</v>
      </c>
      <c r="K139" s="266"/>
      <c r="L139" s="45"/>
      <c r="M139" s="267" t="s">
        <v>1</v>
      </c>
      <c r="N139" s="268" t="s">
        <v>43</v>
      </c>
      <c r="O139" s="92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1" t="s">
        <v>174</v>
      </c>
      <c r="AT139" s="271" t="s">
        <v>170</v>
      </c>
      <c r="AU139" s="271" t="s">
        <v>86</v>
      </c>
      <c r="AY139" s="18" t="s">
        <v>168</v>
      </c>
      <c r="BE139" s="272">
        <f>IF(N139="základní",J139,0)</f>
        <v>0</v>
      </c>
      <c r="BF139" s="272">
        <f>IF(N139="snížená",J139,0)</f>
        <v>0</v>
      </c>
      <c r="BG139" s="272">
        <f>IF(N139="zákl. přenesená",J139,0)</f>
        <v>0</v>
      </c>
      <c r="BH139" s="272">
        <f>IF(N139="sníž. přenesená",J139,0)</f>
        <v>0</v>
      </c>
      <c r="BI139" s="272">
        <f>IF(N139="nulová",J139,0)</f>
        <v>0</v>
      </c>
      <c r="BJ139" s="18" t="s">
        <v>86</v>
      </c>
      <c r="BK139" s="272">
        <f>ROUND(I139*H139,2)</f>
        <v>0</v>
      </c>
      <c r="BL139" s="18" t="s">
        <v>174</v>
      </c>
      <c r="BM139" s="271" t="s">
        <v>202</v>
      </c>
    </row>
    <row r="140" s="12" customFormat="1" ht="25.92" customHeight="1">
      <c r="A140" s="12"/>
      <c r="B140" s="243"/>
      <c r="C140" s="244"/>
      <c r="D140" s="245" t="s">
        <v>77</v>
      </c>
      <c r="E140" s="246" t="s">
        <v>2006</v>
      </c>
      <c r="F140" s="246" t="s">
        <v>2091</v>
      </c>
      <c r="G140" s="244"/>
      <c r="H140" s="244"/>
      <c r="I140" s="247"/>
      <c r="J140" s="248">
        <f>BK140</f>
        <v>0</v>
      </c>
      <c r="K140" s="244"/>
      <c r="L140" s="249"/>
      <c r="M140" s="250"/>
      <c r="N140" s="251"/>
      <c r="O140" s="251"/>
      <c r="P140" s="252">
        <f>SUM(P141:P148)</f>
        <v>0</v>
      </c>
      <c r="Q140" s="251"/>
      <c r="R140" s="252">
        <f>SUM(R141:R148)</f>
        <v>0</v>
      </c>
      <c r="S140" s="251"/>
      <c r="T140" s="253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54" t="s">
        <v>86</v>
      </c>
      <c r="AT140" s="255" t="s">
        <v>77</v>
      </c>
      <c r="AU140" s="255" t="s">
        <v>78</v>
      </c>
      <c r="AY140" s="254" t="s">
        <v>168</v>
      </c>
      <c r="BK140" s="256">
        <f>SUM(BK141:BK148)</f>
        <v>0</v>
      </c>
    </row>
    <row r="141" s="2" customFormat="1" ht="21.75" customHeight="1">
      <c r="A141" s="39"/>
      <c r="B141" s="40"/>
      <c r="C141" s="259" t="s">
        <v>174</v>
      </c>
      <c r="D141" s="259" t="s">
        <v>170</v>
      </c>
      <c r="E141" s="260" t="s">
        <v>2092</v>
      </c>
      <c r="F141" s="261" t="s">
        <v>2093</v>
      </c>
      <c r="G141" s="262" t="s">
        <v>1074</v>
      </c>
      <c r="H141" s="263">
        <v>12</v>
      </c>
      <c r="I141" s="264"/>
      <c r="J141" s="265">
        <f>ROUND(I141*H141,2)</f>
        <v>0</v>
      </c>
      <c r="K141" s="266"/>
      <c r="L141" s="45"/>
      <c r="M141" s="267" t="s">
        <v>1</v>
      </c>
      <c r="N141" s="268" t="s">
        <v>43</v>
      </c>
      <c r="O141" s="92"/>
      <c r="P141" s="269">
        <f>O141*H141</f>
        <v>0</v>
      </c>
      <c r="Q141" s="269">
        <v>0</v>
      </c>
      <c r="R141" s="269">
        <f>Q141*H141</f>
        <v>0</v>
      </c>
      <c r="S141" s="269">
        <v>0</v>
      </c>
      <c r="T141" s="27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1" t="s">
        <v>174</v>
      </c>
      <c r="AT141" s="271" t="s">
        <v>170</v>
      </c>
      <c r="AU141" s="271" t="s">
        <v>86</v>
      </c>
      <c r="AY141" s="18" t="s">
        <v>168</v>
      </c>
      <c r="BE141" s="272">
        <f>IF(N141="základní",J141,0)</f>
        <v>0</v>
      </c>
      <c r="BF141" s="272">
        <f>IF(N141="snížená",J141,0)</f>
        <v>0</v>
      </c>
      <c r="BG141" s="272">
        <f>IF(N141="zákl. přenesená",J141,0)</f>
        <v>0</v>
      </c>
      <c r="BH141" s="272">
        <f>IF(N141="sníž. přenesená",J141,0)</f>
        <v>0</v>
      </c>
      <c r="BI141" s="272">
        <f>IF(N141="nulová",J141,0)</f>
        <v>0</v>
      </c>
      <c r="BJ141" s="18" t="s">
        <v>86</v>
      </c>
      <c r="BK141" s="272">
        <f>ROUND(I141*H141,2)</f>
        <v>0</v>
      </c>
      <c r="BL141" s="18" t="s">
        <v>174</v>
      </c>
      <c r="BM141" s="271" t="s">
        <v>213</v>
      </c>
    </row>
    <row r="142" s="2" customFormat="1" ht="21.75" customHeight="1">
      <c r="A142" s="39"/>
      <c r="B142" s="40"/>
      <c r="C142" s="259" t="s">
        <v>197</v>
      </c>
      <c r="D142" s="259" t="s">
        <v>170</v>
      </c>
      <c r="E142" s="260" t="s">
        <v>2094</v>
      </c>
      <c r="F142" s="261" t="s">
        <v>2095</v>
      </c>
      <c r="G142" s="262" t="s">
        <v>1074</v>
      </c>
      <c r="H142" s="263">
        <v>2</v>
      </c>
      <c r="I142" s="264"/>
      <c r="J142" s="265">
        <f>ROUND(I142*H142,2)</f>
        <v>0</v>
      </c>
      <c r="K142" s="266"/>
      <c r="L142" s="45"/>
      <c r="M142" s="267" t="s">
        <v>1</v>
      </c>
      <c r="N142" s="268" t="s">
        <v>43</v>
      </c>
      <c r="O142" s="92"/>
      <c r="P142" s="269">
        <f>O142*H142</f>
        <v>0</v>
      </c>
      <c r="Q142" s="269">
        <v>0</v>
      </c>
      <c r="R142" s="269">
        <f>Q142*H142</f>
        <v>0</v>
      </c>
      <c r="S142" s="269">
        <v>0</v>
      </c>
      <c r="T142" s="27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1" t="s">
        <v>174</v>
      </c>
      <c r="AT142" s="271" t="s">
        <v>170</v>
      </c>
      <c r="AU142" s="271" t="s">
        <v>86</v>
      </c>
      <c r="AY142" s="18" t="s">
        <v>168</v>
      </c>
      <c r="BE142" s="272">
        <f>IF(N142="základní",J142,0)</f>
        <v>0</v>
      </c>
      <c r="BF142" s="272">
        <f>IF(N142="snížená",J142,0)</f>
        <v>0</v>
      </c>
      <c r="BG142" s="272">
        <f>IF(N142="zákl. přenesená",J142,0)</f>
        <v>0</v>
      </c>
      <c r="BH142" s="272">
        <f>IF(N142="sníž. přenesená",J142,0)</f>
        <v>0</v>
      </c>
      <c r="BI142" s="272">
        <f>IF(N142="nulová",J142,0)</f>
        <v>0</v>
      </c>
      <c r="BJ142" s="18" t="s">
        <v>86</v>
      </c>
      <c r="BK142" s="272">
        <f>ROUND(I142*H142,2)</f>
        <v>0</v>
      </c>
      <c r="BL142" s="18" t="s">
        <v>174</v>
      </c>
      <c r="BM142" s="271" t="s">
        <v>225</v>
      </c>
    </row>
    <row r="143" s="2" customFormat="1" ht="16.5" customHeight="1">
      <c r="A143" s="39"/>
      <c r="B143" s="40"/>
      <c r="C143" s="259" t="s">
        <v>202</v>
      </c>
      <c r="D143" s="259" t="s">
        <v>170</v>
      </c>
      <c r="E143" s="260" t="s">
        <v>2096</v>
      </c>
      <c r="F143" s="261" t="s">
        <v>2097</v>
      </c>
      <c r="G143" s="262" t="s">
        <v>1074</v>
      </c>
      <c r="H143" s="263">
        <v>131</v>
      </c>
      <c r="I143" s="264"/>
      <c r="J143" s="265">
        <f>ROUND(I143*H143,2)</f>
        <v>0</v>
      </c>
      <c r="K143" s="266"/>
      <c r="L143" s="45"/>
      <c r="M143" s="267" t="s">
        <v>1</v>
      </c>
      <c r="N143" s="268" t="s">
        <v>43</v>
      </c>
      <c r="O143" s="92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1" t="s">
        <v>174</v>
      </c>
      <c r="AT143" s="271" t="s">
        <v>170</v>
      </c>
      <c r="AU143" s="271" t="s">
        <v>86</v>
      </c>
      <c r="AY143" s="18" t="s">
        <v>168</v>
      </c>
      <c r="BE143" s="272">
        <f>IF(N143="základní",J143,0)</f>
        <v>0</v>
      </c>
      <c r="BF143" s="272">
        <f>IF(N143="snížená",J143,0)</f>
        <v>0</v>
      </c>
      <c r="BG143" s="272">
        <f>IF(N143="zákl. přenesená",J143,0)</f>
        <v>0</v>
      </c>
      <c r="BH143" s="272">
        <f>IF(N143="sníž. přenesená",J143,0)</f>
        <v>0</v>
      </c>
      <c r="BI143" s="272">
        <f>IF(N143="nulová",J143,0)</f>
        <v>0</v>
      </c>
      <c r="BJ143" s="18" t="s">
        <v>86</v>
      </c>
      <c r="BK143" s="272">
        <f>ROUND(I143*H143,2)</f>
        <v>0</v>
      </c>
      <c r="BL143" s="18" t="s">
        <v>174</v>
      </c>
      <c r="BM143" s="271" t="s">
        <v>246</v>
      </c>
    </row>
    <row r="144" s="2" customFormat="1" ht="16.5" customHeight="1">
      <c r="A144" s="39"/>
      <c r="B144" s="40"/>
      <c r="C144" s="259" t="s">
        <v>207</v>
      </c>
      <c r="D144" s="259" t="s">
        <v>170</v>
      </c>
      <c r="E144" s="260" t="s">
        <v>2098</v>
      </c>
      <c r="F144" s="261" t="s">
        <v>2099</v>
      </c>
      <c r="G144" s="262" t="s">
        <v>1074</v>
      </c>
      <c r="H144" s="263">
        <v>55</v>
      </c>
      <c r="I144" s="264"/>
      <c r="J144" s="265">
        <f>ROUND(I144*H144,2)</f>
        <v>0</v>
      </c>
      <c r="K144" s="266"/>
      <c r="L144" s="45"/>
      <c r="M144" s="267" t="s">
        <v>1</v>
      </c>
      <c r="N144" s="268" t="s">
        <v>43</v>
      </c>
      <c r="O144" s="92"/>
      <c r="P144" s="269">
        <f>O144*H144</f>
        <v>0</v>
      </c>
      <c r="Q144" s="269">
        <v>0</v>
      </c>
      <c r="R144" s="269">
        <f>Q144*H144</f>
        <v>0</v>
      </c>
      <c r="S144" s="269">
        <v>0</v>
      </c>
      <c r="T144" s="27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1" t="s">
        <v>174</v>
      </c>
      <c r="AT144" s="271" t="s">
        <v>170</v>
      </c>
      <c r="AU144" s="271" t="s">
        <v>86</v>
      </c>
      <c r="AY144" s="18" t="s">
        <v>168</v>
      </c>
      <c r="BE144" s="272">
        <f>IF(N144="základní",J144,0)</f>
        <v>0</v>
      </c>
      <c r="BF144" s="272">
        <f>IF(N144="snížená",J144,0)</f>
        <v>0</v>
      </c>
      <c r="BG144" s="272">
        <f>IF(N144="zákl. přenesená",J144,0)</f>
        <v>0</v>
      </c>
      <c r="BH144" s="272">
        <f>IF(N144="sníž. přenesená",J144,0)</f>
        <v>0</v>
      </c>
      <c r="BI144" s="272">
        <f>IF(N144="nulová",J144,0)</f>
        <v>0</v>
      </c>
      <c r="BJ144" s="18" t="s">
        <v>86</v>
      </c>
      <c r="BK144" s="272">
        <f>ROUND(I144*H144,2)</f>
        <v>0</v>
      </c>
      <c r="BL144" s="18" t="s">
        <v>174</v>
      </c>
      <c r="BM144" s="271" t="s">
        <v>255</v>
      </c>
    </row>
    <row r="145" s="2" customFormat="1" ht="21.75" customHeight="1">
      <c r="A145" s="39"/>
      <c r="B145" s="40"/>
      <c r="C145" s="259" t="s">
        <v>213</v>
      </c>
      <c r="D145" s="259" t="s">
        <v>170</v>
      </c>
      <c r="E145" s="260" t="s">
        <v>2100</v>
      </c>
      <c r="F145" s="261" t="s">
        <v>2101</v>
      </c>
      <c r="G145" s="262" t="s">
        <v>500</v>
      </c>
      <c r="H145" s="263">
        <v>183</v>
      </c>
      <c r="I145" s="264"/>
      <c r="J145" s="265">
        <f>ROUND(I145*H145,2)</f>
        <v>0</v>
      </c>
      <c r="K145" s="266"/>
      <c r="L145" s="45"/>
      <c r="M145" s="267" t="s">
        <v>1</v>
      </c>
      <c r="N145" s="268" t="s">
        <v>43</v>
      </c>
      <c r="O145" s="92"/>
      <c r="P145" s="269">
        <f>O145*H145</f>
        <v>0</v>
      </c>
      <c r="Q145" s="269">
        <v>0</v>
      </c>
      <c r="R145" s="269">
        <f>Q145*H145</f>
        <v>0</v>
      </c>
      <c r="S145" s="269">
        <v>0</v>
      </c>
      <c r="T145" s="27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1" t="s">
        <v>174</v>
      </c>
      <c r="AT145" s="271" t="s">
        <v>170</v>
      </c>
      <c r="AU145" s="271" t="s">
        <v>86</v>
      </c>
      <c r="AY145" s="18" t="s">
        <v>168</v>
      </c>
      <c r="BE145" s="272">
        <f>IF(N145="základní",J145,0)</f>
        <v>0</v>
      </c>
      <c r="BF145" s="272">
        <f>IF(N145="snížená",J145,0)</f>
        <v>0</v>
      </c>
      <c r="BG145" s="272">
        <f>IF(N145="zákl. přenesená",J145,0)</f>
        <v>0</v>
      </c>
      <c r="BH145" s="272">
        <f>IF(N145="sníž. přenesená",J145,0)</f>
        <v>0</v>
      </c>
      <c r="BI145" s="272">
        <f>IF(N145="nulová",J145,0)</f>
        <v>0</v>
      </c>
      <c r="BJ145" s="18" t="s">
        <v>86</v>
      </c>
      <c r="BK145" s="272">
        <f>ROUND(I145*H145,2)</f>
        <v>0</v>
      </c>
      <c r="BL145" s="18" t="s">
        <v>174</v>
      </c>
      <c r="BM145" s="271" t="s">
        <v>267</v>
      </c>
    </row>
    <row r="146" s="2" customFormat="1" ht="21.75" customHeight="1">
      <c r="A146" s="39"/>
      <c r="B146" s="40"/>
      <c r="C146" s="259" t="s">
        <v>218</v>
      </c>
      <c r="D146" s="259" t="s">
        <v>170</v>
      </c>
      <c r="E146" s="260" t="s">
        <v>2102</v>
      </c>
      <c r="F146" s="261" t="s">
        <v>2103</v>
      </c>
      <c r="G146" s="262" t="s">
        <v>500</v>
      </c>
      <c r="H146" s="263">
        <v>158</v>
      </c>
      <c r="I146" s="264"/>
      <c r="J146" s="265">
        <f>ROUND(I146*H146,2)</f>
        <v>0</v>
      </c>
      <c r="K146" s="266"/>
      <c r="L146" s="45"/>
      <c r="M146" s="267" t="s">
        <v>1</v>
      </c>
      <c r="N146" s="268" t="s">
        <v>43</v>
      </c>
      <c r="O146" s="92"/>
      <c r="P146" s="269">
        <f>O146*H146</f>
        <v>0</v>
      </c>
      <c r="Q146" s="269">
        <v>0</v>
      </c>
      <c r="R146" s="269">
        <f>Q146*H146</f>
        <v>0</v>
      </c>
      <c r="S146" s="269">
        <v>0</v>
      </c>
      <c r="T146" s="27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1" t="s">
        <v>174</v>
      </c>
      <c r="AT146" s="271" t="s">
        <v>170</v>
      </c>
      <c r="AU146" s="271" t="s">
        <v>86</v>
      </c>
      <c r="AY146" s="18" t="s">
        <v>168</v>
      </c>
      <c r="BE146" s="272">
        <f>IF(N146="základní",J146,0)</f>
        <v>0</v>
      </c>
      <c r="BF146" s="272">
        <f>IF(N146="snížená",J146,0)</f>
        <v>0</v>
      </c>
      <c r="BG146" s="272">
        <f>IF(N146="zákl. přenesená",J146,0)</f>
        <v>0</v>
      </c>
      <c r="BH146" s="272">
        <f>IF(N146="sníž. přenesená",J146,0)</f>
        <v>0</v>
      </c>
      <c r="BI146" s="272">
        <f>IF(N146="nulová",J146,0)</f>
        <v>0</v>
      </c>
      <c r="BJ146" s="18" t="s">
        <v>86</v>
      </c>
      <c r="BK146" s="272">
        <f>ROUND(I146*H146,2)</f>
        <v>0</v>
      </c>
      <c r="BL146" s="18" t="s">
        <v>174</v>
      </c>
      <c r="BM146" s="271" t="s">
        <v>284</v>
      </c>
    </row>
    <row r="147" s="2" customFormat="1" ht="21.75" customHeight="1">
      <c r="A147" s="39"/>
      <c r="B147" s="40"/>
      <c r="C147" s="259" t="s">
        <v>225</v>
      </c>
      <c r="D147" s="259" t="s">
        <v>170</v>
      </c>
      <c r="E147" s="260" t="s">
        <v>2104</v>
      </c>
      <c r="F147" s="261" t="s">
        <v>2105</v>
      </c>
      <c r="G147" s="262" t="s">
        <v>500</v>
      </c>
      <c r="H147" s="263">
        <v>84</v>
      </c>
      <c r="I147" s="264"/>
      <c r="J147" s="265">
        <f>ROUND(I147*H147,2)</f>
        <v>0</v>
      </c>
      <c r="K147" s="266"/>
      <c r="L147" s="45"/>
      <c r="M147" s="267" t="s">
        <v>1</v>
      </c>
      <c r="N147" s="268" t="s">
        <v>43</v>
      </c>
      <c r="O147" s="92"/>
      <c r="P147" s="269">
        <f>O147*H147</f>
        <v>0</v>
      </c>
      <c r="Q147" s="269">
        <v>0</v>
      </c>
      <c r="R147" s="269">
        <f>Q147*H147</f>
        <v>0</v>
      </c>
      <c r="S147" s="269">
        <v>0</v>
      </c>
      <c r="T147" s="27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1" t="s">
        <v>174</v>
      </c>
      <c r="AT147" s="271" t="s">
        <v>170</v>
      </c>
      <c r="AU147" s="271" t="s">
        <v>86</v>
      </c>
      <c r="AY147" s="18" t="s">
        <v>168</v>
      </c>
      <c r="BE147" s="272">
        <f>IF(N147="základní",J147,0)</f>
        <v>0</v>
      </c>
      <c r="BF147" s="272">
        <f>IF(N147="snížená",J147,0)</f>
        <v>0</v>
      </c>
      <c r="BG147" s="272">
        <f>IF(N147="zákl. přenesená",J147,0)</f>
        <v>0</v>
      </c>
      <c r="BH147" s="272">
        <f>IF(N147="sníž. přenesená",J147,0)</f>
        <v>0</v>
      </c>
      <c r="BI147" s="272">
        <f>IF(N147="nulová",J147,0)</f>
        <v>0</v>
      </c>
      <c r="BJ147" s="18" t="s">
        <v>86</v>
      </c>
      <c r="BK147" s="272">
        <f>ROUND(I147*H147,2)</f>
        <v>0</v>
      </c>
      <c r="BL147" s="18" t="s">
        <v>174</v>
      </c>
      <c r="BM147" s="271" t="s">
        <v>296</v>
      </c>
    </row>
    <row r="148" s="2" customFormat="1" ht="16.5" customHeight="1">
      <c r="A148" s="39"/>
      <c r="B148" s="40"/>
      <c r="C148" s="259" t="s">
        <v>240</v>
      </c>
      <c r="D148" s="259" t="s">
        <v>170</v>
      </c>
      <c r="E148" s="260" t="s">
        <v>2106</v>
      </c>
      <c r="F148" s="261" t="s">
        <v>2107</v>
      </c>
      <c r="G148" s="262" t="s">
        <v>2108</v>
      </c>
      <c r="H148" s="263">
        <v>1</v>
      </c>
      <c r="I148" s="264"/>
      <c r="J148" s="265">
        <f>ROUND(I148*H148,2)</f>
        <v>0</v>
      </c>
      <c r="K148" s="266"/>
      <c r="L148" s="45"/>
      <c r="M148" s="267" t="s">
        <v>1</v>
      </c>
      <c r="N148" s="268" t="s">
        <v>43</v>
      </c>
      <c r="O148" s="92"/>
      <c r="P148" s="269">
        <f>O148*H148</f>
        <v>0</v>
      </c>
      <c r="Q148" s="269">
        <v>0</v>
      </c>
      <c r="R148" s="269">
        <f>Q148*H148</f>
        <v>0</v>
      </c>
      <c r="S148" s="269">
        <v>0</v>
      </c>
      <c r="T148" s="27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1" t="s">
        <v>174</v>
      </c>
      <c r="AT148" s="271" t="s">
        <v>170</v>
      </c>
      <c r="AU148" s="271" t="s">
        <v>86</v>
      </c>
      <c r="AY148" s="18" t="s">
        <v>168</v>
      </c>
      <c r="BE148" s="272">
        <f>IF(N148="základní",J148,0)</f>
        <v>0</v>
      </c>
      <c r="BF148" s="272">
        <f>IF(N148="snížená",J148,0)</f>
        <v>0</v>
      </c>
      <c r="BG148" s="272">
        <f>IF(N148="zákl. přenesená",J148,0)</f>
        <v>0</v>
      </c>
      <c r="BH148" s="272">
        <f>IF(N148="sníž. přenesená",J148,0)</f>
        <v>0</v>
      </c>
      <c r="BI148" s="272">
        <f>IF(N148="nulová",J148,0)</f>
        <v>0</v>
      </c>
      <c r="BJ148" s="18" t="s">
        <v>86</v>
      </c>
      <c r="BK148" s="272">
        <f>ROUND(I148*H148,2)</f>
        <v>0</v>
      </c>
      <c r="BL148" s="18" t="s">
        <v>174</v>
      </c>
      <c r="BM148" s="271" t="s">
        <v>323</v>
      </c>
    </row>
    <row r="149" s="12" customFormat="1" ht="25.92" customHeight="1">
      <c r="A149" s="12"/>
      <c r="B149" s="243"/>
      <c r="C149" s="244"/>
      <c r="D149" s="245" t="s">
        <v>77</v>
      </c>
      <c r="E149" s="246" t="s">
        <v>2054</v>
      </c>
      <c r="F149" s="246" t="s">
        <v>2109</v>
      </c>
      <c r="G149" s="244"/>
      <c r="H149" s="244"/>
      <c r="I149" s="247"/>
      <c r="J149" s="248">
        <f>BK149</f>
        <v>0</v>
      </c>
      <c r="K149" s="244"/>
      <c r="L149" s="249"/>
      <c r="M149" s="250"/>
      <c r="N149" s="251"/>
      <c r="O149" s="251"/>
      <c r="P149" s="252">
        <f>SUM(P150:P265)</f>
        <v>0</v>
      </c>
      <c r="Q149" s="251"/>
      <c r="R149" s="252">
        <f>SUM(R150:R265)</f>
        <v>0</v>
      </c>
      <c r="S149" s="251"/>
      <c r="T149" s="253">
        <f>SUM(T150:T265)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54" t="s">
        <v>86</v>
      </c>
      <c r="AT149" s="255" t="s">
        <v>77</v>
      </c>
      <c r="AU149" s="255" t="s">
        <v>78</v>
      </c>
      <c r="AY149" s="254" t="s">
        <v>168</v>
      </c>
      <c r="BK149" s="256">
        <f>SUM(BK150:BK265)</f>
        <v>0</v>
      </c>
    </row>
    <row r="150" s="2" customFormat="1" ht="16.5" customHeight="1">
      <c r="A150" s="39"/>
      <c r="B150" s="40"/>
      <c r="C150" s="317" t="s">
        <v>246</v>
      </c>
      <c r="D150" s="317" t="s">
        <v>256</v>
      </c>
      <c r="E150" s="318" t="s">
        <v>2110</v>
      </c>
      <c r="F150" s="319" t="s">
        <v>2111</v>
      </c>
      <c r="G150" s="320" t="s">
        <v>500</v>
      </c>
      <c r="H150" s="321">
        <v>154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43</v>
      </c>
      <c r="O150" s="92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1" t="s">
        <v>213</v>
      </c>
      <c r="AT150" s="271" t="s">
        <v>256</v>
      </c>
      <c r="AU150" s="271" t="s">
        <v>86</v>
      </c>
      <c r="AY150" s="18" t="s">
        <v>168</v>
      </c>
      <c r="BE150" s="272">
        <f>IF(N150="základní",J150,0)</f>
        <v>0</v>
      </c>
      <c r="BF150" s="272">
        <f>IF(N150="snížená",J150,0)</f>
        <v>0</v>
      </c>
      <c r="BG150" s="272">
        <f>IF(N150="zákl. přenesená",J150,0)</f>
        <v>0</v>
      </c>
      <c r="BH150" s="272">
        <f>IF(N150="sníž. přenesená",J150,0)</f>
        <v>0</v>
      </c>
      <c r="BI150" s="272">
        <f>IF(N150="nulová",J150,0)</f>
        <v>0</v>
      </c>
      <c r="BJ150" s="18" t="s">
        <v>86</v>
      </c>
      <c r="BK150" s="272">
        <f>ROUND(I150*H150,2)</f>
        <v>0</v>
      </c>
      <c r="BL150" s="18" t="s">
        <v>174</v>
      </c>
      <c r="BM150" s="271" t="s">
        <v>335</v>
      </c>
    </row>
    <row r="151" s="2" customFormat="1" ht="16.5" customHeight="1">
      <c r="A151" s="39"/>
      <c r="B151" s="40"/>
      <c r="C151" s="317" t="s">
        <v>251</v>
      </c>
      <c r="D151" s="317" t="s">
        <v>256</v>
      </c>
      <c r="E151" s="318" t="s">
        <v>2112</v>
      </c>
      <c r="F151" s="319" t="s">
        <v>2113</v>
      </c>
      <c r="G151" s="320" t="s">
        <v>500</v>
      </c>
      <c r="H151" s="321">
        <v>1217</v>
      </c>
      <c r="I151" s="322"/>
      <c r="J151" s="323">
        <f>ROUND(I151*H151,2)</f>
        <v>0</v>
      </c>
      <c r="K151" s="324"/>
      <c r="L151" s="325"/>
      <c r="M151" s="326" t="s">
        <v>1</v>
      </c>
      <c r="N151" s="327" t="s">
        <v>43</v>
      </c>
      <c r="O151" s="92"/>
      <c r="P151" s="269">
        <f>O151*H151</f>
        <v>0</v>
      </c>
      <c r="Q151" s="269">
        <v>0</v>
      </c>
      <c r="R151" s="269">
        <f>Q151*H151</f>
        <v>0</v>
      </c>
      <c r="S151" s="269">
        <v>0</v>
      </c>
      <c r="T151" s="27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1" t="s">
        <v>213</v>
      </c>
      <c r="AT151" s="271" t="s">
        <v>256</v>
      </c>
      <c r="AU151" s="271" t="s">
        <v>86</v>
      </c>
      <c r="AY151" s="18" t="s">
        <v>168</v>
      </c>
      <c r="BE151" s="272">
        <f>IF(N151="základní",J151,0)</f>
        <v>0</v>
      </c>
      <c r="BF151" s="272">
        <f>IF(N151="snížená",J151,0)</f>
        <v>0</v>
      </c>
      <c r="BG151" s="272">
        <f>IF(N151="zákl. přenesená",J151,0)</f>
        <v>0</v>
      </c>
      <c r="BH151" s="272">
        <f>IF(N151="sníž. přenesená",J151,0)</f>
        <v>0</v>
      </c>
      <c r="BI151" s="272">
        <f>IF(N151="nulová",J151,0)</f>
        <v>0</v>
      </c>
      <c r="BJ151" s="18" t="s">
        <v>86</v>
      </c>
      <c r="BK151" s="272">
        <f>ROUND(I151*H151,2)</f>
        <v>0</v>
      </c>
      <c r="BL151" s="18" t="s">
        <v>174</v>
      </c>
      <c r="BM151" s="271" t="s">
        <v>345</v>
      </c>
    </row>
    <row r="152" s="2" customFormat="1" ht="16.5" customHeight="1">
      <c r="A152" s="39"/>
      <c r="B152" s="40"/>
      <c r="C152" s="317" t="s">
        <v>255</v>
      </c>
      <c r="D152" s="317" t="s">
        <v>256</v>
      </c>
      <c r="E152" s="318" t="s">
        <v>2114</v>
      </c>
      <c r="F152" s="319" t="s">
        <v>2115</v>
      </c>
      <c r="G152" s="320" t="s">
        <v>500</v>
      </c>
      <c r="H152" s="321">
        <v>1025</v>
      </c>
      <c r="I152" s="322"/>
      <c r="J152" s="323">
        <f>ROUND(I152*H152,2)</f>
        <v>0</v>
      </c>
      <c r="K152" s="324"/>
      <c r="L152" s="325"/>
      <c r="M152" s="326" t="s">
        <v>1</v>
      </c>
      <c r="N152" s="327" t="s">
        <v>43</v>
      </c>
      <c r="O152" s="92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1" t="s">
        <v>213</v>
      </c>
      <c r="AT152" s="271" t="s">
        <v>256</v>
      </c>
      <c r="AU152" s="271" t="s">
        <v>86</v>
      </c>
      <c r="AY152" s="18" t="s">
        <v>168</v>
      </c>
      <c r="BE152" s="272">
        <f>IF(N152="základní",J152,0)</f>
        <v>0</v>
      </c>
      <c r="BF152" s="272">
        <f>IF(N152="snížená",J152,0)</f>
        <v>0</v>
      </c>
      <c r="BG152" s="272">
        <f>IF(N152="zákl. přenesená",J152,0)</f>
        <v>0</v>
      </c>
      <c r="BH152" s="272">
        <f>IF(N152="sníž. přenesená",J152,0)</f>
        <v>0</v>
      </c>
      <c r="BI152" s="272">
        <f>IF(N152="nulová",J152,0)</f>
        <v>0</v>
      </c>
      <c r="BJ152" s="18" t="s">
        <v>86</v>
      </c>
      <c r="BK152" s="272">
        <f>ROUND(I152*H152,2)</f>
        <v>0</v>
      </c>
      <c r="BL152" s="18" t="s">
        <v>174</v>
      </c>
      <c r="BM152" s="271" t="s">
        <v>355</v>
      </c>
    </row>
    <row r="153" s="2" customFormat="1" ht="16.5" customHeight="1">
      <c r="A153" s="39"/>
      <c r="B153" s="40"/>
      <c r="C153" s="317" t="s">
        <v>9</v>
      </c>
      <c r="D153" s="317" t="s">
        <v>256</v>
      </c>
      <c r="E153" s="318" t="s">
        <v>2116</v>
      </c>
      <c r="F153" s="319" t="s">
        <v>2117</v>
      </c>
      <c r="G153" s="320" t="s">
        <v>500</v>
      </c>
      <c r="H153" s="321">
        <v>18</v>
      </c>
      <c r="I153" s="322"/>
      <c r="J153" s="323">
        <f>ROUND(I153*H153,2)</f>
        <v>0</v>
      </c>
      <c r="K153" s="324"/>
      <c r="L153" s="325"/>
      <c r="M153" s="326" t="s">
        <v>1</v>
      </c>
      <c r="N153" s="327" t="s">
        <v>43</v>
      </c>
      <c r="O153" s="92"/>
      <c r="P153" s="269">
        <f>O153*H153</f>
        <v>0</v>
      </c>
      <c r="Q153" s="269">
        <v>0</v>
      </c>
      <c r="R153" s="269">
        <f>Q153*H153</f>
        <v>0</v>
      </c>
      <c r="S153" s="269">
        <v>0</v>
      </c>
      <c r="T153" s="27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1" t="s">
        <v>213</v>
      </c>
      <c r="AT153" s="271" t="s">
        <v>256</v>
      </c>
      <c r="AU153" s="271" t="s">
        <v>86</v>
      </c>
      <c r="AY153" s="18" t="s">
        <v>168</v>
      </c>
      <c r="BE153" s="272">
        <f>IF(N153="základní",J153,0)</f>
        <v>0</v>
      </c>
      <c r="BF153" s="272">
        <f>IF(N153="snížená",J153,0)</f>
        <v>0</v>
      </c>
      <c r="BG153" s="272">
        <f>IF(N153="zákl. přenesená",J153,0)</f>
        <v>0</v>
      </c>
      <c r="BH153" s="272">
        <f>IF(N153="sníž. přenesená",J153,0)</f>
        <v>0</v>
      </c>
      <c r="BI153" s="272">
        <f>IF(N153="nulová",J153,0)</f>
        <v>0</v>
      </c>
      <c r="BJ153" s="18" t="s">
        <v>86</v>
      </c>
      <c r="BK153" s="272">
        <f>ROUND(I153*H153,2)</f>
        <v>0</v>
      </c>
      <c r="BL153" s="18" t="s">
        <v>174</v>
      </c>
      <c r="BM153" s="271" t="s">
        <v>365</v>
      </c>
    </row>
    <row r="154" s="2" customFormat="1" ht="16.5" customHeight="1">
      <c r="A154" s="39"/>
      <c r="B154" s="40"/>
      <c r="C154" s="317" t="s">
        <v>267</v>
      </c>
      <c r="D154" s="317" t="s">
        <v>256</v>
      </c>
      <c r="E154" s="318" t="s">
        <v>2118</v>
      </c>
      <c r="F154" s="319" t="s">
        <v>2119</v>
      </c>
      <c r="G154" s="320" t="s">
        <v>500</v>
      </c>
      <c r="H154" s="321">
        <v>151</v>
      </c>
      <c r="I154" s="322"/>
      <c r="J154" s="323">
        <f>ROUND(I154*H154,2)</f>
        <v>0</v>
      </c>
      <c r="K154" s="324"/>
      <c r="L154" s="325"/>
      <c r="M154" s="326" t="s">
        <v>1</v>
      </c>
      <c r="N154" s="327" t="s">
        <v>43</v>
      </c>
      <c r="O154" s="92"/>
      <c r="P154" s="269">
        <f>O154*H154</f>
        <v>0</v>
      </c>
      <c r="Q154" s="269">
        <v>0</v>
      </c>
      <c r="R154" s="269">
        <f>Q154*H154</f>
        <v>0</v>
      </c>
      <c r="S154" s="269">
        <v>0</v>
      </c>
      <c r="T154" s="27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1" t="s">
        <v>213</v>
      </c>
      <c r="AT154" s="271" t="s">
        <v>256</v>
      </c>
      <c r="AU154" s="271" t="s">
        <v>86</v>
      </c>
      <c r="AY154" s="18" t="s">
        <v>168</v>
      </c>
      <c r="BE154" s="272">
        <f>IF(N154="základní",J154,0)</f>
        <v>0</v>
      </c>
      <c r="BF154" s="272">
        <f>IF(N154="snížená",J154,0)</f>
        <v>0</v>
      </c>
      <c r="BG154" s="272">
        <f>IF(N154="zákl. přenesená",J154,0)</f>
        <v>0</v>
      </c>
      <c r="BH154" s="272">
        <f>IF(N154="sníž. přenesená",J154,0)</f>
        <v>0</v>
      </c>
      <c r="BI154" s="272">
        <f>IF(N154="nulová",J154,0)</f>
        <v>0</v>
      </c>
      <c r="BJ154" s="18" t="s">
        <v>86</v>
      </c>
      <c r="BK154" s="272">
        <f>ROUND(I154*H154,2)</f>
        <v>0</v>
      </c>
      <c r="BL154" s="18" t="s">
        <v>174</v>
      </c>
      <c r="BM154" s="271" t="s">
        <v>377</v>
      </c>
    </row>
    <row r="155" s="2" customFormat="1" ht="16.5" customHeight="1">
      <c r="A155" s="39"/>
      <c r="B155" s="40"/>
      <c r="C155" s="317" t="s">
        <v>277</v>
      </c>
      <c r="D155" s="317" t="s">
        <v>256</v>
      </c>
      <c r="E155" s="318" t="s">
        <v>2120</v>
      </c>
      <c r="F155" s="319" t="s">
        <v>2121</v>
      </c>
      <c r="G155" s="320" t="s">
        <v>500</v>
      </c>
      <c r="H155" s="321">
        <v>233</v>
      </c>
      <c r="I155" s="322"/>
      <c r="J155" s="323">
        <f>ROUND(I155*H155,2)</f>
        <v>0</v>
      </c>
      <c r="K155" s="324"/>
      <c r="L155" s="325"/>
      <c r="M155" s="326" t="s">
        <v>1</v>
      </c>
      <c r="N155" s="327" t="s">
        <v>43</v>
      </c>
      <c r="O155" s="92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1" t="s">
        <v>213</v>
      </c>
      <c r="AT155" s="271" t="s">
        <v>256</v>
      </c>
      <c r="AU155" s="271" t="s">
        <v>86</v>
      </c>
      <c r="AY155" s="18" t="s">
        <v>168</v>
      </c>
      <c r="BE155" s="272">
        <f>IF(N155="základní",J155,0)</f>
        <v>0</v>
      </c>
      <c r="BF155" s="272">
        <f>IF(N155="snížená",J155,0)</f>
        <v>0</v>
      </c>
      <c r="BG155" s="272">
        <f>IF(N155="zákl. přenesená",J155,0)</f>
        <v>0</v>
      </c>
      <c r="BH155" s="272">
        <f>IF(N155="sníž. přenesená",J155,0)</f>
        <v>0</v>
      </c>
      <c r="BI155" s="272">
        <f>IF(N155="nulová",J155,0)</f>
        <v>0</v>
      </c>
      <c r="BJ155" s="18" t="s">
        <v>86</v>
      </c>
      <c r="BK155" s="272">
        <f>ROUND(I155*H155,2)</f>
        <v>0</v>
      </c>
      <c r="BL155" s="18" t="s">
        <v>174</v>
      </c>
      <c r="BM155" s="271" t="s">
        <v>386</v>
      </c>
    </row>
    <row r="156" s="2" customFormat="1" ht="16.5" customHeight="1">
      <c r="A156" s="39"/>
      <c r="B156" s="40"/>
      <c r="C156" s="317" t="s">
        <v>284</v>
      </c>
      <c r="D156" s="317" t="s">
        <v>256</v>
      </c>
      <c r="E156" s="318" t="s">
        <v>2122</v>
      </c>
      <c r="F156" s="319" t="s">
        <v>2123</v>
      </c>
      <c r="G156" s="320" t="s">
        <v>500</v>
      </c>
      <c r="H156" s="321">
        <v>40</v>
      </c>
      <c r="I156" s="322"/>
      <c r="J156" s="323">
        <f>ROUND(I156*H156,2)</f>
        <v>0</v>
      </c>
      <c r="K156" s="324"/>
      <c r="L156" s="325"/>
      <c r="M156" s="326" t="s">
        <v>1</v>
      </c>
      <c r="N156" s="327" t="s">
        <v>43</v>
      </c>
      <c r="O156" s="92"/>
      <c r="P156" s="269">
        <f>O156*H156</f>
        <v>0</v>
      </c>
      <c r="Q156" s="269">
        <v>0</v>
      </c>
      <c r="R156" s="269">
        <f>Q156*H156</f>
        <v>0</v>
      </c>
      <c r="S156" s="269">
        <v>0</v>
      </c>
      <c r="T156" s="27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1" t="s">
        <v>213</v>
      </c>
      <c r="AT156" s="271" t="s">
        <v>256</v>
      </c>
      <c r="AU156" s="271" t="s">
        <v>86</v>
      </c>
      <c r="AY156" s="18" t="s">
        <v>168</v>
      </c>
      <c r="BE156" s="272">
        <f>IF(N156="základní",J156,0)</f>
        <v>0</v>
      </c>
      <c r="BF156" s="272">
        <f>IF(N156="snížená",J156,0)</f>
        <v>0</v>
      </c>
      <c r="BG156" s="272">
        <f>IF(N156="zákl. přenesená",J156,0)</f>
        <v>0</v>
      </c>
      <c r="BH156" s="272">
        <f>IF(N156="sníž. přenesená",J156,0)</f>
        <v>0</v>
      </c>
      <c r="BI156" s="272">
        <f>IF(N156="nulová",J156,0)</f>
        <v>0</v>
      </c>
      <c r="BJ156" s="18" t="s">
        <v>86</v>
      </c>
      <c r="BK156" s="272">
        <f>ROUND(I156*H156,2)</f>
        <v>0</v>
      </c>
      <c r="BL156" s="18" t="s">
        <v>174</v>
      </c>
      <c r="BM156" s="271" t="s">
        <v>396</v>
      </c>
    </row>
    <row r="157" s="2" customFormat="1" ht="16.5" customHeight="1">
      <c r="A157" s="39"/>
      <c r="B157" s="40"/>
      <c r="C157" s="317" t="s">
        <v>291</v>
      </c>
      <c r="D157" s="317" t="s">
        <v>256</v>
      </c>
      <c r="E157" s="318" t="s">
        <v>2124</v>
      </c>
      <c r="F157" s="319" t="s">
        <v>2125</v>
      </c>
      <c r="G157" s="320" t="s">
        <v>500</v>
      </c>
      <c r="H157" s="321">
        <v>80</v>
      </c>
      <c r="I157" s="322"/>
      <c r="J157" s="323">
        <f>ROUND(I157*H157,2)</f>
        <v>0</v>
      </c>
      <c r="K157" s="324"/>
      <c r="L157" s="325"/>
      <c r="M157" s="326" t="s">
        <v>1</v>
      </c>
      <c r="N157" s="327" t="s">
        <v>43</v>
      </c>
      <c r="O157" s="92"/>
      <c r="P157" s="269">
        <f>O157*H157</f>
        <v>0</v>
      </c>
      <c r="Q157" s="269">
        <v>0</v>
      </c>
      <c r="R157" s="269">
        <f>Q157*H157</f>
        <v>0</v>
      </c>
      <c r="S157" s="269">
        <v>0</v>
      </c>
      <c r="T157" s="27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1" t="s">
        <v>213</v>
      </c>
      <c r="AT157" s="271" t="s">
        <v>256</v>
      </c>
      <c r="AU157" s="271" t="s">
        <v>86</v>
      </c>
      <c r="AY157" s="18" t="s">
        <v>168</v>
      </c>
      <c r="BE157" s="272">
        <f>IF(N157="základní",J157,0)</f>
        <v>0</v>
      </c>
      <c r="BF157" s="272">
        <f>IF(N157="snížená",J157,0)</f>
        <v>0</v>
      </c>
      <c r="BG157" s="272">
        <f>IF(N157="zákl. přenesená",J157,0)</f>
        <v>0</v>
      </c>
      <c r="BH157" s="272">
        <f>IF(N157="sníž. přenesená",J157,0)</f>
        <v>0</v>
      </c>
      <c r="BI157" s="272">
        <f>IF(N157="nulová",J157,0)</f>
        <v>0</v>
      </c>
      <c r="BJ157" s="18" t="s">
        <v>86</v>
      </c>
      <c r="BK157" s="272">
        <f>ROUND(I157*H157,2)</f>
        <v>0</v>
      </c>
      <c r="BL157" s="18" t="s">
        <v>174</v>
      </c>
      <c r="BM157" s="271" t="s">
        <v>407</v>
      </c>
    </row>
    <row r="158" s="2" customFormat="1" ht="16.5" customHeight="1">
      <c r="A158" s="39"/>
      <c r="B158" s="40"/>
      <c r="C158" s="317" t="s">
        <v>296</v>
      </c>
      <c r="D158" s="317" t="s">
        <v>256</v>
      </c>
      <c r="E158" s="318" t="s">
        <v>2126</v>
      </c>
      <c r="F158" s="319" t="s">
        <v>2127</v>
      </c>
      <c r="G158" s="320" t="s">
        <v>500</v>
      </c>
      <c r="H158" s="321">
        <v>45</v>
      </c>
      <c r="I158" s="322"/>
      <c r="J158" s="323">
        <f>ROUND(I158*H158,2)</f>
        <v>0</v>
      </c>
      <c r="K158" s="324"/>
      <c r="L158" s="325"/>
      <c r="M158" s="326" t="s">
        <v>1</v>
      </c>
      <c r="N158" s="327" t="s">
        <v>43</v>
      </c>
      <c r="O158" s="92"/>
      <c r="P158" s="269">
        <f>O158*H158</f>
        <v>0</v>
      </c>
      <c r="Q158" s="269">
        <v>0</v>
      </c>
      <c r="R158" s="269">
        <f>Q158*H158</f>
        <v>0</v>
      </c>
      <c r="S158" s="269">
        <v>0</v>
      </c>
      <c r="T158" s="27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1" t="s">
        <v>213</v>
      </c>
      <c r="AT158" s="271" t="s">
        <v>256</v>
      </c>
      <c r="AU158" s="271" t="s">
        <v>86</v>
      </c>
      <c r="AY158" s="18" t="s">
        <v>168</v>
      </c>
      <c r="BE158" s="272">
        <f>IF(N158="základní",J158,0)</f>
        <v>0</v>
      </c>
      <c r="BF158" s="272">
        <f>IF(N158="snížená",J158,0)</f>
        <v>0</v>
      </c>
      <c r="BG158" s="272">
        <f>IF(N158="zákl. přenesená",J158,0)</f>
        <v>0</v>
      </c>
      <c r="BH158" s="272">
        <f>IF(N158="sníž. přenesená",J158,0)</f>
        <v>0</v>
      </c>
      <c r="BI158" s="272">
        <f>IF(N158="nulová",J158,0)</f>
        <v>0</v>
      </c>
      <c r="BJ158" s="18" t="s">
        <v>86</v>
      </c>
      <c r="BK158" s="272">
        <f>ROUND(I158*H158,2)</f>
        <v>0</v>
      </c>
      <c r="BL158" s="18" t="s">
        <v>174</v>
      </c>
      <c r="BM158" s="271" t="s">
        <v>417</v>
      </c>
    </row>
    <row r="159" s="2" customFormat="1" ht="16.5" customHeight="1">
      <c r="A159" s="39"/>
      <c r="B159" s="40"/>
      <c r="C159" s="317" t="s">
        <v>7</v>
      </c>
      <c r="D159" s="317" t="s">
        <v>256</v>
      </c>
      <c r="E159" s="318" t="s">
        <v>2128</v>
      </c>
      <c r="F159" s="319" t="s">
        <v>2129</v>
      </c>
      <c r="G159" s="320" t="s">
        <v>500</v>
      </c>
      <c r="H159" s="321">
        <v>10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43</v>
      </c>
      <c r="O159" s="92"/>
      <c r="P159" s="269">
        <f>O159*H159</f>
        <v>0</v>
      </c>
      <c r="Q159" s="269">
        <v>0</v>
      </c>
      <c r="R159" s="269">
        <f>Q159*H159</f>
        <v>0</v>
      </c>
      <c r="S159" s="269">
        <v>0</v>
      </c>
      <c r="T159" s="27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1" t="s">
        <v>213</v>
      </c>
      <c r="AT159" s="271" t="s">
        <v>256</v>
      </c>
      <c r="AU159" s="271" t="s">
        <v>86</v>
      </c>
      <c r="AY159" s="18" t="s">
        <v>168</v>
      </c>
      <c r="BE159" s="272">
        <f>IF(N159="základní",J159,0)</f>
        <v>0</v>
      </c>
      <c r="BF159" s="272">
        <f>IF(N159="snížená",J159,0)</f>
        <v>0</v>
      </c>
      <c r="BG159" s="272">
        <f>IF(N159="zákl. přenesená",J159,0)</f>
        <v>0</v>
      </c>
      <c r="BH159" s="272">
        <f>IF(N159="sníž. přenesená",J159,0)</f>
        <v>0</v>
      </c>
      <c r="BI159" s="272">
        <f>IF(N159="nulová",J159,0)</f>
        <v>0</v>
      </c>
      <c r="BJ159" s="18" t="s">
        <v>86</v>
      </c>
      <c r="BK159" s="272">
        <f>ROUND(I159*H159,2)</f>
        <v>0</v>
      </c>
      <c r="BL159" s="18" t="s">
        <v>174</v>
      </c>
      <c r="BM159" s="271" t="s">
        <v>445</v>
      </c>
    </row>
    <row r="160" s="2" customFormat="1" ht="16.5" customHeight="1">
      <c r="A160" s="39"/>
      <c r="B160" s="40"/>
      <c r="C160" s="317" t="s">
        <v>323</v>
      </c>
      <c r="D160" s="317" t="s">
        <v>256</v>
      </c>
      <c r="E160" s="318" t="s">
        <v>2130</v>
      </c>
      <c r="F160" s="319" t="s">
        <v>2131</v>
      </c>
      <c r="G160" s="320" t="s">
        <v>500</v>
      </c>
      <c r="H160" s="321">
        <v>51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43</v>
      </c>
      <c r="O160" s="92"/>
      <c r="P160" s="269">
        <f>O160*H160</f>
        <v>0</v>
      </c>
      <c r="Q160" s="269">
        <v>0</v>
      </c>
      <c r="R160" s="269">
        <f>Q160*H160</f>
        <v>0</v>
      </c>
      <c r="S160" s="269">
        <v>0</v>
      </c>
      <c r="T160" s="27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1" t="s">
        <v>213</v>
      </c>
      <c r="AT160" s="271" t="s">
        <v>256</v>
      </c>
      <c r="AU160" s="271" t="s">
        <v>86</v>
      </c>
      <c r="AY160" s="18" t="s">
        <v>168</v>
      </c>
      <c r="BE160" s="272">
        <f>IF(N160="základní",J160,0)</f>
        <v>0</v>
      </c>
      <c r="BF160" s="272">
        <f>IF(N160="snížená",J160,0)</f>
        <v>0</v>
      </c>
      <c r="BG160" s="272">
        <f>IF(N160="zákl. přenesená",J160,0)</f>
        <v>0</v>
      </c>
      <c r="BH160" s="272">
        <f>IF(N160="sníž. přenesená",J160,0)</f>
        <v>0</v>
      </c>
      <c r="BI160" s="272">
        <f>IF(N160="nulová",J160,0)</f>
        <v>0</v>
      </c>
      <c r="BJ160" s="18" t="s">
        <v>86</v>
      </c>
      <c r="BK160" s="272">
        <f>ROUND(I160*H160,2)</f>
        <v>0</v>
      </c>
      <c r="BL160" s="18" t="s">
        <v>174</v>
      </c>
      <c r="BM160" s="271" t="s">
        <v>497</v>
      </c>
    </row>
    <row r="161" s="2" customFormat="1" ht="16.5" customHeight="1">
      <c r="A161" s="39"/>
      <c r="B161" s="40"/>
      <c r="C161" s="317" t="s">
        <v>330</v>
      </c>
      <c r="D161" s="317" t="s">
        <v>256</v>
      </c>
      <c r="E161" s="318" t="s">
        <v>2132</v>
      </c>
      <c r="F161" s="319" t="s">
        <v>2133</v>
      </c>
      <c r="G161" s="320" t="s">
        <v>500</v>
      </c>
      <c r="H161" s="321">
        <v>10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43</v>
      </c>
      <c r="O161" s="92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1" t="s">
        <v>213</v>
      </c>
      <c r="AT161" s="271" t="s">
        <v>256</v>
      </c>
      <c r="AU161" s="271" t="s">
        <v>86</v>
      </c>
      <c r="AY161" s="18" t="s">
        <v>168</v>
      </c>
      <c r="BE161" s="272">
        <f>IF(N161="základní",J161,0)</f>
        <v>0</v>
      </c>
      <c r="BF161" s="272">
        <f>IF(N161="snížená",J161,0)</f>
        <v>0</v>
      </c>
      <c r="BG161" s="272">
        <f>IF(N161="zákl. přenesená",J161,0)</f>
        <v>0</v>
      </c>
      <c r="BH161" s="272">
        <f>IF(N161="sníž. přenesená",J161,0)</f>
        <v>0</v>
      </c>
      <c r="BI161" s="272">
        <f>IF(N161="nulová",J161,0)</f>
        <v>0</v>
      </c>
      <c r="BJ161" s="18" t="s">
        <v>86</v>
      </c>
      <c r="BK161" s="272">
        <f>ROUND(I161*H161,2)</f>
        <v>0</v>
      </c>
      <c r="BL161" s="18" t="s">
        <v>174</v>
      </c>
      <c r="BM161" s="271" t="s">
        <v>542</v>
      </c>
    </row>
    <row r="162" s="2" customFormat="1" ht="16.5" customHeight="1">
      <c r="A162" s="39"/>
      <c r="B162" s="40"/>
      <c r="C162" s="317" t="s">
        <v>335</v>
      </c>
      <c r="D162" s="317" t="s">
        <v>256</v>
      </c>
      <c r="E162" s="318" t="s">
        <v>2134</v>
      </c>
      <c r="F162" s="319" t="s">
        <v>2135</v>
      </c>
      <c r="G162" s="320" t="s">
        <v>500</v>
      </c>
      <c r="H162" s="321">
        <v>175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43</v>
      </c>
      <c r="O162" s="92"/>
      <c r="P162" s="269">
        <f>O162*H162</f>
        <v>0</v>
      </c>
      <c r="Q162" s="269">
        <v>0</v>
      </c>
      <c r="R162" s="269">
        <f>Q162*H162</f>
        <v>0</v>
      </c>
      <c r="S162" s="269">
        <v>0</v>
      </c>
      <c r="T162" s="27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1" t="s">
        <v>213</v>
      </c>
      <c r="AT162" s="271" t="s">
        <v>256</v>
      </c>
      <c r="AU162" s="271" t="s">
        <v>86</v>
      </c>
      <c r="AY162" s="18" t="s">
        <v>168</v>
      </c>
      <c r="BE162" s="272">
        <f>IF(N162="základní",J162,0)</f>
        <v>0</v>
      </c>
      <c r="BF162" s="272">
        <f>IF(N162="snížená",J162,0)</f>
        <v>0</v>
      </c>
      <c r="BG162" s="272">
        <f>IF(N162="zákl. přenesená",J162,0)</f>
        <v>0</v>
      </c>
      <c r="BH162" s="272">
        <f>IF(N162="sníž. přenesená",J162,0)</f>
        <v>0</v>
      </c>
      <c r="BI162" s="272">
        <f>IF(N162="nulová",J162,0)</f>
        <v>0</v>
      </c>
      <c r="BJ162" s="18" t="s">
        <v>86</v>
      </c>
      <c r="BK162" s="272">
        <f>ROUND(I162*H162,2)</f>
        <v>0</v>
      </c>
      <c r="BL162" s="18" t="s">
        <v>174</v>
      </c>
      <c r="BM162" s="271" t="s">
        <v>551</v>
      </c>
    </row>
    <row r="163" s="2" customFormat="1" ht="16.5" customHeight="1">
      <c r="A163" s="39"/>
      <c r="B163" s="40"/>
      <c r="C163" s="317" t="s">
        <v>340</v>
      </c>
      <c r="D163" s="317" t="s">
        <v>256</v>
      </c>
      <c r="E163" s="318" t="s">
        <v>2136</v>
      </c>
      <c r="F163" s="319" t="s">
        <v>2137</v>
      </c>
      <c r="G163" s="320" t="s">
        <v>500</v>
      </c>
      <c r="H163" s="321">
        <v>32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43</v>
      </c>
      <c r="O163" s="92"/>
      <c r="P163" s="269">
        <f>O163*H163</f>
        <v>0</v>
      </c>
      <c r="Q163" s="269">
        <v>0</v>
      </c>
      <c r="R163" s="269">
        <f>Q163*H163</f>
        <v>0</v>
      </c>
      <c r="S163" s="269">
        <v>0</v>
      </c>
      <c r="T163" s="27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1" t="s">
        <v>213</v>
      </c>
      <c r="AT163" s="271" t="s">
        <v>256</v>
      </c>
      <c r="AU163" s="271" t="s">
        <v>86</v>
      </c>
      <c r="AY163" s="18" t="s">
        <v>168</v>
      </c>
      <c r="BE163" s="272">
        <f>IF(N163="základní",J163,0)</f>
        <v>0</v>
      </c>
      <c r="BF163" s="272">
        <f>IF(N163="snížená",J163,0)</f>
        <v>0</v>
      </c>
      <c r="BG163" s="272">
        <f>IF(N163="zákl. přenesená",J163,0)</f>
        <v>0</v>
      </c>
      <c r="BH163" s="272">
        <f>IF(N163="sníž. přenesená",J163,0)</f>
        <v>0</v>
      </c>
      <c r="BI163" s="272">
        <f>IF(N163="nulová",J163,0)</f>
        <v>0</v>
      </c>
      <c r="BJ163" s="18" t="s">
        <v>86</v>
      </c>
      <c r="BK163" s="272">
        <f>ROUND(I163*H163,2)</f>
        <v>0</v>
      </c>
      <c r="BL163" s="18" t="s">
        <v>174</v>
      </c>
      <c r="BM163" s="271" t="s">
        <v>579</v>
      </c>
    </row>
    <row r="164" s="2" customFormat="1" ht="16.5" customHeight="1">
      <c r="A164" s="39"/>
      <c r="B164" s="40"/>
      <c r="C164" s="317" t="s">
        <v>345</v>
      </c>
      <c r="D164" s="317" t="s">
        <v>256</v>
      </c>
      <c r="E164" s="318" t="s">
        <v>2138</v>
      </c>
      <c r="F164" s="319" t="s">
        <v>2139</v>
      </c>
      <c r="G164" s="320" t="s">
        <v>1074</v>
      </c>
      <c r="H164" s="321">
        <v>24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43</v>
      </c>
      <c r="O164" s="92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1" t="s">
        <v>213</v>
      </c>
      <c r="AT164" s="271" t="s">
        <v>256</v>
      </c>
      <c r="AU164" s="271" t="s">
        <v>86</v>
      </c>
      <c r="AY164" s="18" t="s">
        <v>168</v>
      </c>
      <c r="BE164" s="272">
        <f>IF(N164="základní",J164,0)</f>
        <v>0</v>
      </c>
      <c r="BF164" s="272">
        <f>IF(N164="snížená",J164,0)</f>
        <v>0</v>
      </c>
      <c r="BG164" s="272">
        <f>IF(N164="zákl. přenesená",J164,0)</f>
        <v>0</v>
      </c>
      <c r="BH164" s="272">
        <f>IF(N164="sníž. přenesená",J164,0)</f>
        <v>0</v>
      </c>
      <c r="BI164" s="272">
        <f>IF(N164="nulová",J164,0)</f>
        <v>0</v>
      </c>
      <c r="BJ164" s="18" t="s">
        <v>86</v>
      </c>
      <c r="BK164" s="272">
        <f>ROUND(I164*H164,2)</f>
        <v>0</v>
      </c>
      <c r="BL164" s="18" t="s">
        <v>174</v>
      </c>
      <c r="BM164" s="271" t="s">
        <v>591</v>
      </c>
    </row>
    <row r="165" s="2" customFormat="1" ht="16.5" customHeight="1">
      <c r="A165" s="39"/>
      <c r="B165" s="40"/>
      <c r="C165" s="317" t="s">
        <v>350</v>
      </c>
      <c r="D165" s="317" t="s">
        <v>256</v>
      </c>
      <c r="E165" s="318" t="s">
        <v>2140</v>
      </c>
      <c r="F165" s="319" t="s">
        <v>2141</v>
      </c>
      <c r="G165" s="320" t="s">
        <v>1074</v>
      </c>
      <c r="H165" s="321">
        <v>14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43</v>
      </c>
      <c r="O165" s="92"/>
      <c r="P165" s="269">
        <f>O165*H165</f>
        <v>0</v>
      </c>
      <c r="Q165" s="269">
        <v>0</v>
      </c>
      <c r="R165" s="269">
        <f>Q165*H165</f>
        <v>0</v>
      </c>
      <c r="S165" s="269">
        <v>0</v>
      </c>
      <c r="T165" s="27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1" t="s">
        <v>213</v>
      </c>
      <c r="AT165" s="271" t="s">
        <v>256</v>
      </c>
      <c r="AU165" s="271" t="s">
        <v>86</v>
      </c>
      <c r="AY165" s="18" t="s">
        <v>168</v>
      </c>
      <c r="BE165" s="272">
        <f>IF(N165="základní",J165,0)</f>
        <v>0</v>
      </c>
      <c r="BF165" s="272">
        <f>IF(N165="snížená",J165,0)</f>
        <v>0</v>
      </c>
      <c r="BG165" s="272">
        <f>IF(N165="zákl. přenesená",J165,0)</f>
        <v>0</v>
      </c>
      <c r="BH165" s="272">
        <f>IF(N165="sníž. přenesená",J165,0)</f>
        <v>0</v>
      </c>
      <c r="BI165" s="272">
        <f>IF(N165="nulová",J165,0)</f>
        <v>0</v>
      </c>
      <c r="BJ165" s="18" t="s">
        <v>86</v>
      </c>
      <c r="BK165" s="272">
        <f>ROUND(I165*H165,2)</f>
        <v>0</v>
      </c>
      <c r="BL165" s="18" t="s">
        <v>174</v>
      </c>
      <c r="BM165" s="271" t="s">
        <v>602</v>
      </c>
    </row>
    <row r="166" s="2" customFormat="1" ht="16.5" customHeight="1">
      <c r="A166" s="39"/>
      <c r="B166" s="40"/>
      <c r="C166" s="317" t="s">
        <v>355</v>
      </c>
      <c r="D166" s="317" t="s">
        <v>256</v>
      </c>
      <c r="E166" s="318" t="s">
        <v>2142</v>
      </c>
      <c r="F166" s="319" t="s">
        <v>2143</v>
      </c>
      <c r="G166" s="320" t="s">
        <v>1074</v>
      </c>
      <c r="H166" s="321">
        <v>1</v>
      </c>
      <c r="I166" s="322"/>
      <c r="J166" s="323">
        <f>ROUND(I166*H166,2)</f>
        <v>0</v>
      </c>
      <c r="K166" s="324"/>
      <c r="L166" s="325"/>
      <c r="M166" s="326" t="s">
        <v>1</v>
      </c>
      <c r="N166" s="327" t="s">
        <v>43</v>
      </c>
      <c r="O166" s="92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1" t="s">
        <v>213</v>
      </c>
      <c r="AT166" s="271" t="s">
        <v>256</v>
      </c>
      <c r="AU166" s="271" t="s">
        <v>86</v>
      </c>
      <c r="AY166" s="18" t="s">
        <v>168</v>
      </c>
      <c r="BE166" s="272">
        <f>IF(N166="základní",J166,0)</f>
        <v>0</v>
      </c>
      <c r="BF166" s="272">
        <f>IF(N166="snížená",J166,0)</f>
        <v>0</v>
      </c>
      <c r="BG166" s="272">
        <f>IF(N166="zákl. přenesená",J166,0)</f>
        <v>0</v>
      </c>
      <c r="BH166" s="272">
        <f>IF(N166="sníž. přenesená",J166,0)</f>
        <v>0</v>
      </c>
      <c r="BI166" s="272">
        <f>IF(N166="nulová",J166,0)</f>
        <v>0</v>
      </c>
      <c r="BJ166" s="18" t="s">
        <v>86</v>
      </c>
      <c r="BK166" s="272">
        <f>ROUND(I166*H166,2)</f>
        <v>0</v>
      </c>
      <c r="BL166" s="18" t="s">
        <v>174</v>
      </c>
      <c r="BM166" s="271" t="s">
        <v>611</v>
      </c>
    </row>
    <row r="167" s="2" customFormat="1" ht="16.5" customHeight="1">
      <c r="A167" s="39"/>
      <c r="B167" s="40"/>
      <c r="C167" s="317" t="s">
        <v>360</v>
      </c>
      <c r="D167" s="317" t="s">
        <v>256</v>
      </c>
      <c r="E167" s="318" t="s">
        <v>2144</v>
      </c>
      <c r="F167" s="319" t="s">
        <v>2145</v>
      </c>
      <c r="G167" s="320" t="s">
        <v>1074</v>
      </c>
      <c r="H167" s="321">
        <v>6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43</v>
      </c>
      <c r="O167" s="92"/>
      <c r="P167" s="269">
        <f>O167*H167</f>
        <v>0</v>
      </c>
      <c r="Q167" s="269">
        <v>0</v>
      </c>
      <c r="R167" s="269">
        <f>Q167*H167</f>
        <v>0</v>
      </c>
      <c r="S167" s="269">
        <v>0</v>
      </c>
      <c r="T167" s="27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71" t="s">
        <v>213</v>
      </c>
      <c r="AT167" s="271" t="s">
        <v>256</v>
      </c>
      <c r="AU167" s="271" t="s">
        <v>86</v>
      </c>
      <c r="AY167" s="18" t="s">
        <v>168</v>
      </c>
      <c r="BE167" s="272">
        <f>IF(N167="základní",J167,0)</f>
        <v>0</v>
      </c>
      <c r="BF167" s="272">
        <f>IF(N167="snížená",J167,0)</f>
        <v>0</v>
      </c>
      <c r="BG167" s="272">
        <f>IF(N167="zákl. přenesená",J167,0)</f>
        <v>0</v>
      </c>
      <c r="BH167" s="272">
        <f>IF(N167="sníž. přenesená",J167,0)</f>
        <v>0</v>
      </c>
      <c r="BI167" s="272">
        <f>IF(N167="nulová",J167,0)</f>
        <v>0</v>
      </c>
      <c r="BJ167" s="18" t="s">
        <v>86</v>
      </c>
      <c r="BK167" s="272">
        <f>ROUND(I167*H167,2)</f>
        <v>0</v>
      </c>
      <c r="BL167" s="18" t="s">
        <v>174</v>
      </c>
      <c r="BM167" s="271" t="s">
        <v>621</v>
      </c>
    </row>
    <row r="168" s="2" customFormat="1" ht="21.75" customHeight="1">
      <c r="A168" s="39"/>
      <c r="B168" s="40"/>
      <c r="C168" s="317" t="s">
        <v>365</v>
      </c>
      <c r="D168" s="317" t="s">
        <v>256</v>
      </c>
      <c r="E168" s="318" t="s">
        <v>2146</v>
      </c>
      <c r="F168" s="319" t="s">
        <v>2147</v>
      </c>
      <c r="G168" s="320" t="s">
        <v>1074</v>
      </c>
      <c r="H168" s="321">
        <v>1</v>
      </c>
      <c r="I168" s="322"/>
      <c r="J168" s="323">
        <f>ROUND(I168*H168,2)</f>
        <v>0</v>
      </c>
      <c r="K168" s="324"/>
      <c r="L168" s="325"/>
      <c r="M168" s="326" t="s">
        <v>1</v>
      </c>
      <c r="N168" s="327" t="s">
        <v>43</v>
      </c>
      <c r="O168" s="92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1" t="s">
        <v>213</v>
      </c>
      <c r="AT168" s="271" t="s">
        <v>256</v>
      </c>
      <c r="AU168" s="271" t="s">
        <v>86</v>
      </c>
      <c r="AY168" s="18" t="s">
        <v>168</v>
      </c>
      <c r="BE168" s="272">
        <f>IF(N168="základní",J168,0)</f>
        <v>0</v>
      </c>
      <c r="BF168" s="272">
        <f>IF(N168="snížená",J168,0)</f>
        <v>0</v>
      </c>
      <c r="BG168" s="272">
        <f>IF(N168="zákl. přenesená",J168,0)</f>
        <v>0</v>
      </c>
      <c r="BH168" s="272">
        <f>IF(N168="sníž. přenesená",J168,0)</f>
        <v>0</v>
      </c>
      <c r="BI168" s="272">
        <f>IF(N168="nulová",J168,0)</f>
        <v>0</v>
      </c>
      <c r="BJ168" s="18" t="s">
        <v>86</v>
      </c>
      <c r="BK168" s="272">
        <f>ROUND(I168*H168,2)</f>
        <v>0</v>
      </c>
      <c r="BL168" s="18" t="s">
        <v>174</v>
      </c>
      <c r="BM168" s="271" t="s">
        <v>634</v>
      </c>
    </row>
    <row r="169" s="2" customFormat="1" ht="16.5" customHeight="1">
      <c r="A169" s="39"/>
      <c r="B169" s="40"/>
      <c r="C169" s="317" t="s">
        <v>372</v>
      </c>
      <c r="D169" s="317" t="s">
        <v>256</v>
      </c>
      <c r="E169" s="318" t="s">
        <v>2148</v>
      </c>
      <c r="F169" s="319" t="s">
        <v>2149</v>
      </c>
      <c r="G169" s="320" t="s">
        <v>1074</v>
      </c>
      <c r="H169" s="321">
        <v>60</v>
      </c>
      <c r="I169" s="322"/>
      <c r="J169" s="323">
        <f>ROUND(I169*H169,2)</f>
        <v>0</v>
      </c>
      <c r="K169" s="324"/>
      <c r="L169" s="325"/>
      <c r="M169" s="326" t="s">
        <v>1</v>
      </c>
      <c r="N169" s="327" t="s">
        <v>43</v>
      </c>
      <c r="O169" s="92"/>
      <c r="P169" s="269">
        <f>O169*H169</f>
        <v>0</v>
      </c>
      <c r="Q169" s="269">
        <v>0</v>
      </c>
      <c r="R169" s="269">
        <f>Q169*H169</f>
        <v>0</v>
      </c>
      <c r="S169" s="269">
        <v>0</v>
      </c>
      <c r="T169" s="27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1" t="s">
        <v>213</v>
      </c>
      <c r="AT169" s="271" t="s">
        <v>256</v>
      </c>
      <c r="AU169" s="271" t="s">
        <v>86</v>
      </c>
      <c r="AY169" s="18" t="s">
        <v>168</v>
      </c>
      <c r="BE169" s="272">
        <f>IF(N169="základní",J169,0)</f>
        <v>0</v>
      </c>
      <c r="BF169" s="272">
        <f>IF(N169="snížená",J169,0)</f>
        <v>0</v>
      </c>
      <c r="BG169" s="272">
        <f>IF(N169="zákl. přenesená",J169,0)</f>
        <v>0</v>
      </c>
      <c r="BH169" s="272">
        <f>IF(N169="sníž. přenesená",J169,0)</f>
        <v>0</v>
      </c>
      <c r="BI169" s="272">
        <f>IF(N169="nulová",J169,0)</f>
        <v>0</v>
      </c>
      <c r="BJ169" s="18" t="s">
        <v>86</v>
      </c>
      <c r="BK169" s="272">
        <f>ROUND(I169*H169,2)</f>
        <v>0</v>
      </c>
      <c r="BL169" s="18" t="s">
        <v>174</v>
      </c>
      <c r="BM169" s="271" t="s">
        <v>645</v>
      </c>
    </row>
    <row r="170" s="2" customFormat="1" ht="16.5" customHeight="1">
      <c r="A170" s="39"/>
      <c r="B170" s="40"/>
      <c r="C170" s="317" t="s">
        <v>377</v>
      </c>
      <c r="D170" s="317" t="s">
        <v>256</v>
      </c>
      <c r="E170" s="318" t="s">
        <v>2150</v>
      </c>
      <c r="F170" s="319" t="s">
        <v>2151</v>
      </c>
      <c r="G170" s="320" t="s">
        <v>500</v>
      </c>
      <c r="H170" s="321">
        <v>55</v>
      </c>
      <c r="I170" s="322"/>
      <c r="J170" s="323">
        <f>ROUND(I170*H170,2)</f>
        <v>0</v>
      </c>
      <c r="K170" s="324"/>
      <c r="L170" s="325"/>
      <c r="M170" s="326" t="s">
        <v>1</v>
      </c>
      <c r="N170" s="327" t="s">
        <v>43</v>
      </c>
      <c r="O170" s="92"/>
      <c r="P170" s="269">
        <f>O170*H170</f>
        <v>0</v>
      </c>
      <c r="Q170" s="269">
        <v>0</v>
      </c>
      <c r="R170" s="269">
        <f>Q170*H170</f>
        <v>0</v>
      </c>
      <c r="S170" s="269">
        <v>0</v>
      </c>
      <c r="T170" s="27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1" t="s">
        <v>213</v>
      </c>
      <c r="AT170" s="271" t="s">
        <v>256</v>
      </c>
      <c r="AU170" s="271" t="s">
        <v>86</v>
      </c>
      <c r="AY170" s="18" t="s">
        <v>168</v>
      </c>
      <c r="BE170" s="272">
        <f>IF(N170="základní",J170,0)</f>
        <v>0</v>
      </c>
      <c r="BF170" s="272">
        <f>IF(N170="snížená",J170,0)</f>
        <v>0</v>
      </c>
      <c r="BG170" s="272">
        <f>IF(N170="zákl. přenesená",J170,0)</f>
        <v>0</v>
      </c>
      <c r="BH170" s="272">
        <f>IF(N170="sníž. přenesená",J170,0)</f>
        <v>0</v>
      </c>
      <c r="BI170" s="272">
        <f>IF(N170="nulová",J170,0)</f>
        <v>0</v>
      </c>
      <c r="BJ170" s="18" t="s">
        <v>86</v>
      </c>
      <c r="BK170" s="272">
        <f>ROUND(I170*H170,2)</f>
        <v>0</v>
      </c>
      <c r="BL170" s="18" t="s">
        <v>174</v>
      </c>
      <c r="BM170" s="271" t="s">
        <v>654</v>
      </c>
    </row>
    <row r="171" s="2" customFormat="1" ht="16.5" customHeight="1">
      <c r="A171" s="39"/>
      <c r="B171" s="40"/>
      <c r="C171" s="317" t="s">
        <v>382</v>
      </c>
      <c r="D171" s="317" t="s">
        <v>256</v>
      </c>
      <c r="E171" s="318" t="s">
        <v>2152</v>
      </c>
      <c r="F171" s="319" t="s">
        <v>2153</v>
      </c>
      <c r="G171" s="320" t="s">
        <v>1074</v>
      </c>
      <c r="H171" s="321">
        <v>131</v>
      </c>
      <c r="I171" s="322"/>
      <c r="J171" s="323">
        <f>ROUND(I171*H171,2)</f>
        <v>0</v>
      </c>
      <c r="K171" s="324"/>
      <c r="L171" s="325"/>
      <c r="M171" s="326" t="s">
        <v>1</v>
      </c>
      <c r="N171" s="327" t="s">
        <v>43</v>
      </c>
      <c r="O171" s="92"/>
      <c r="P171" s="269">
        <f>O171*H171</f>
        <v>0</v>
      </c>
      <c r="Q171" s="269">
        <v>0</v>
      </c>
      <c r="R171" s="269">
        <f>Q171*H171</f>
        <v>0</v>
      </c>
      <c r="S171" s="269">
        <v>0</v>
      </c>
      <c r="T171" s="27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71" t="s">
        <v>213</v>
      </c>
      <c r="AT171" s="271" t="s">
        <v>256</v>
      </c>
      <c r="AU171" s="271" t="s">
        <v>86</v>
      </c>
      <c r="AY171" s="18" t="s">
        <v>168</v>
      </c>
      <c r="BE171" s="272">
        <f>IF(N171="základní",J171,0)</f>
        <v>0</v>
      </c>
      <c r="BF171" s="272">
        <f>IF(N171="snížená",J171,0)</f>
        <v>0</v>
      </c>
      <c r="BG171" s="272">
        <f>IF(N171="zákl. přenesená",J171,0)</f>
        <v>0</v>
      </c>
      <c r="BH171" s="272">
        <f>IF(N171="sníž. přenesená",J171,0)</f>
        <v>0</v>
      </c>
      <c r="BI171" s="272">
        <f>IF(N171="nulová",J171,0)</f>
        <v>0</v>
      </c>
      <c r="BJ171" s="18" t="s">
        <v>86</v>
      </c>
      <c r="BK171" s="272">
        <f>ROUND(I171*H171,2)</f>
        <v>0</v>
      </c>
      <c r="BL171" s="18" t="s">
        <v>174</v>
      </c>
      <c r="BM171" s="271" t="s">
        <v>662</v>
      </c>
    </row>
    <row r="172" s="2" customFormat="1" ht="33" customHeight="1">
      <c r="A172" s="39"/>
      <c r="B172" s="40"/>
      <c r="C172" s="317" t="s">
        <v>386</v>
      </c>
      <c r="D172" s="317" t="s">
        <v>256</v>
      </c>
      <c r="E172" s="318" t="s">
        <v>2154</v>
      </c>
      <c r="F172" s="319" t="s">
        <v>2155</v>
      </c>
      <c r="G172" s="320" t="s">
        <v>1074</v>
      </c>
      <c r="H172" s="321">
        <v>125</v>
      </c>
      <c r="I172" s="322"/>
      <c r="J172" s="323">
        <f>ROUND(I172*H172,2)</f>
        <v>0</v>
      </c>
      <c r="K172" s="324"/>
      <c r="L172" s="325"/>
      <c r="M172" s="326" t="s">
        <v>1</v>
      </c>
      <c r="N172" s="327" t="s">
        <v>43</v>
      </c>
      <c r="O172" s="92"/>
      <c r="P172" s="269">
        <f>O172*H172</f>
        <v>0</v>
      </c>
      <c r="Q172" s="269">
        <v>0</v>
      </c>
      <c r="R172" s="269">
        <f>Q172*H172</f>
        <v>0</v>
      </c>
      <c r="S172" s="269">
        <v>0</v>
      </c>
      <c r="T172" s="27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71" t="s">
        <v>213</v>
      </c>
      <c r="AT172" s="271" t="s">
        <v>256</v>
      </c>
      <c r="AU172" s="271" t="s">
        <v>86</v>
      </c>
      <c r="AY172" s="18" t="s">
        <v>168</v>
      </c>
      <c r="BE172" s="272">
        <f>IF(N172="základní",J172,0)</f>
        <v>0</v>
      </c>
      <c r="BF172" s="272">
        <f>IF(N172="snížená",J172,0)</f>
        <v>0</v>
      </c>
      <c r="BG172" s="272">
        <f>IF(N172="zákl. přenesená",J172,0)</f>
        <v>0</v>
      </c>
      <c r="BH172" s="272">
        <f>IF(N172="sníž. přenesená",J172,0)</f>
        <v>0</v>
      </c>
      <c r="BI172" s="272">
        <f>IF(N172="nulová",J172,0)</f>
        <v>0</v>
      </c>
      <c r="BJ172" s="18" t="s">
        <v>86</v>
      </c>
      <c r="BK172" s="272">
        <f>ROUND(I172*H172,2)</f>
        <v>0</v>
      </c>
      <c r="BL172" s="18" t="s">
        <v>174</v>
      </c>
      <c r="BM172" s="271" t="s">
        <v>673</v>
      </c>
    </row>
    <row r="173" s="2" customFormat="1" ht="16.5" customHeight="1">
      <c r="A173" s="39"/>
      <c r="B173" s="40"/>
      <c r="C173" s="317" t="s">
        <v>391</v>
      </c>
      <c r="D173" s="317" t="s">
        <v>256</v>
      </c>
      <c r="E173" s="318" t="s">
        <v>2156</v>
      </c>
      <c r="F173" s="319" t="s">
        <v>2157</v>
      </c>
      <c r="G173" s="320" t="s">
        <v>838</v>
      </c>
      <c r="H173" s="321">
        <v>12.4</v>
      </c>
      <c r="I173" s="322"/>
      <c r="J173" s="323">
        <f>ROUND(I173*H173,2)</f>
        <v>0</v>
      </c>
      <c r="K173" s="324"/>
      <c r="L173" s="325"/>
      <c r="M173" s="326" t="s">
        <v>1</v>
      </c>
      <c r="N173" s="327" t="s">
        <v>43</v>
      </c>
      <c r="O173" s="92"/>
      <c r="P173" s="269">
        <f>O173*H173</f>
        <v>0</v>
      </c>
      <c r="Q173" s="269">
        <v>0</v>
      </c>
      <c r="R173" s="269">
        <f>Q173*H173</f>
        <v>0</v>
      </c>
      <c r="S173" s="269">
        <v>0</v>
      </c>
      <c r="T173" s="27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71" t="s">
        <v>213</v>
      </c>
      <c r="AT173" s="271" t="s">
        <v>256</v>
      </c>
      <c r="AU173" s="271" t="s">
        <v>86</v>
      </c>
      <c r="AY173" s="18" t="s">
        <v>168</v>
      </c>
      <c r="BE173" s="272">
        <f>IF(N173="základní",J173,0)</f>
        <v>0</v>
      </c>
      <c r="BF173" s="272">
        <f>IF(N173="snížená",J173,0)</f>
        <v>0</v>
      </c>
      <c r="BG173" s="272">
        <f>IF(N173="zákl. přenesená",J173,0)</f>
        <v>0</v>
      </c>
      <c r="BH173" s="272">
        <f>IF(N173="sníž. přenesená",J173,0)</f>
        <v>0</v>
      </c>
      <c r="BI173" s="272">
        <f>IF(N173="nulová",J173,0)</f>
        <v>0</v>
      </c>
      <c r="BJ173" s="18" t="s">
        <v>86</v>
      </c>
      <c r="BK173" s="272">
        <f>ROUND(I173*H173,2)</f>
        <v>0</v>
      </c>
      <c r="BL173" s="18" t="s">
        <v>174</v>
      </c>
      <c r="BM173" s="271" t="s">
        <v>685</v>
      </c>
    </row>
    <row r="174" s="2" customFormat="1" ht="16.5" customHeight="1">
      <c r="A174" s="39"/>
      <c r="B174" s="40"/>
      <c r="C174" s="317" t="s">
        <v>396</v>
      </c>
      <c r="D174" s="317" t="s">
        <v>256</v>
      </c>
      <c r="E174" s="318" t="s">
        <v>2158</v>
      </c>
      <c r="F174" s="319" t="s">
        <v>2159</v>
      </c>
      <c r="G174" s="320" t="s">
        <v>1074</v>
      </c>
      <c r="H174" s="321">
        <v>20</v>
      </c>
      <c r="I174" s="322"/>
      <c r="J174" s="323">
        <f>ROUND(I174*H174,2)</f>
        <v>0</v>
      </c>
      <c r="K174" s="324"/>
      <c r="L174" s="325"/>
      <c r="M174" s="326" t="s">
        <v>1</v>
      </c>
      <c r="N174" s="327" t="s">
        <v>43</v>
      </c>
      <c r="O174" s="92"/>
      <c r="P174" s="269">
        <f>O174*H174</f>
        <v>0</v>
      </c>
      <c r="Q174" s="269">
        <v>0</v>
      </c>
      <c r="R174" s="269">
        <f>Q174*H174</f>
        <v>0</v>
      </c>
      <c r="S174" s="269">
        <v>0</v>
      </c>
      <c r="T174" s="27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71" t="s">
        <v>213</v>
      </c>
      <c r="AT174" s="271" t="s">
        <v>256</v>
      </c>
      <c r="AU174" s="271" t="s">
        <v>86</v>
      </c>
      <c r="AY174" s="18" t="s">
        <v>168</v>
      </c>
      <c r="BE174" s="272">
        <f>IF(N174="základní",J174,0)</f>
        <v>0</v>
      </c>
      <c r="BF174" s="272">
        <f>IF(N174="snížená",J174,0)</f>
        <v>0</v>
      </c>
      <c r="BG174" s="272">
        <f>IF(N174="zákl. přenesená",J174,0)</f>
        <v>0</v>
      </c>
      <c r="BH174" s="272">
        <f>IF(N174="sníž. přenesená",J174,0)</f>
        <v>0</v>
      </c>
      <c r="BI174" s="272">
        <f>IF(N174="nulová",J174,0)</f>
        <v>0</v>
      </c>
      <c r="BJ174" s="18" t="s">
        <v>86</v>
      </c>
      <c r="BK174" s="272">
        <f>ROUND(I174*H174,2)</f>
        <v>0</v>
      </c>
      <c r="BL174" s="18" t="s">
        <v>174</v>
      </c>
      <c r="BM174" s="271" t="s">
        <v>695</v>
      </c>
    </row>
    <row r="175" s="2" customFormat="1" ht="16.5" customHeight="1">
      <c r="A175" s="39"/>
      <c r="B175" s="40"/>
      <c r="C175" s="317" t="s">
        <v>401</v>
      </c>
      <c r="D175" s="317" t="s">
        <v>256</v>
      </c>
      <c r="E175" s="318" t="s">
        <v>2160</v>
      </c>
      <c r="F175" s="319" t="s">
        <v>2161</v>
      </c>
      <c r="G175" s="320" t="s">
        <v>1074</v>
      </c>
      <c r="H175" s="321">
        <v>7</v>
      </c>
      <c r="I175" s="322"/>
      <c r="J175" s="323">
        <f>ROUND(I175*H175,2)</f>
        <v>0</v>
      </c>
      <c r="K175" s="324"/>
      <c r="L175" s="325"/>
      <c r="M175" s="326" t="s">
        <v>1</v>
      </c>
      <c r="N175" s="327" t="s">
        <v>43</v>
      </c>
      <c r="O175" s="92"/>
      <c r="P175" s="269">
        <f>O175*H175</f>
        <v>0</v>
      </c>
      <c r="Q175" s="269">
        <v>0</v>
      </c>
      <c r="R175" s="269">
        <f>Q175*H175</f>
        <v>0</v>
      </c>
      <c r="S175" s="269">
        <v>0</v>
      </c>
      <c r="T175" s="27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71" t="s">
        <v>213</v>
      </c>
      <c r="AT175" s="271" t="s">
        <v>256</v>
      </c>
      <c r="AU175" s="271" t="s">
        <v>86</v>
      </c>
      <c r="AY175" s="18" t="s">
        <v>168</v>
      </c>
      <c r="BE175" s="272">
        <f>IF(N175="základní",J175,0)</f>
        <v>0</v>
      </c>
      <c r="BF175" s="272">
        <f>IF(N175="snížená",J175,0)</f>
        <v>0</v>
      </c>
      <c r="BG175" s="272">
        <f>IF(N175="zákl. přenesená",J175,0)</f>
        <v>0</v>
      </c>
      <c r="BH175" s="272">
        <f>IF(N175="sníž. přenesená",J175,0)</f>
        <v>0</v>
      </c>
      <c r="BI175" s="272">
        <f>IF(N175="nulová",J175,0)</f>
        <v>0</v>
      </c>
      <c r="BJ175" s="18" t="s">
        <v>86</v>
      </c>
      <c r="BK175" s="272">
        <f>ROUND(I175*H175,2)</f>
        <v>0</v>
      </c>
      <c r="BL175" s="18" t="s">
        <v>174</v>
      </c>
      <c r="BM175" s="271" t="s">
        <v>706</v>
      </c>
    </row>
    <row r="176" s="2" customFormat="1" ht="21.75" customHeight="1">
      <c r="A176" s="39"/>
      <c r="B176" s="40"/>
      <c r="C176" s="259" t="s">
        <v>407</v>
      </c>
      <c r="D176" s="259" t="s">
        <v>170</v>
      </c>
      <c r="E176" s="260" t="s">
        <v>2162</v>
      </c>
      <c r="F176" s="261" t="s">
        <v>2163</v>
      </c>
      <c r="G176" s="262" t="s">
        <v>1074</v>
      </c>
      <c r="H176" s="263">
        <v>60</v>
      </c>
      <c r="I176" s="264"/>
      <c r="J176" s="265">
        <f>ROUND(I176*H176,2)</f>
        <v>0</v>
      </c>
      <c r="K176" s="266"/>
      <c r="L176" s="45"/>
      <c r="M176" s="267" t="s">
        <v>1</v>
      </c>
      <c r="N176" s="268" t="s">
        <v>43</v>
      </c>
      <c r="O176" s="92"/>
      <c r="P176" s="269">
        <f>O176*H176</f>
        <v>0</v>
      </c>
      <c r="Q176" s="269">
        <v>0</v>
      </c>
      <c r="R176" s="269">
        <f>Q176*H176</f>
        <v>0</v>
      </c>
      <c r="S176" s="269">
        <v>0</v>
      </c>
      <c r="T176" s="27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71" t="s">
        <v>174</v>
      </c>
      <c r="AT176" s="271" t="s">
        <v>170</v>
      </c>
      <c r="AU176" s="271" t="s">
        <v>86</v>
      </c>
      <c r="AY176" s="18" t="s">
        <v>168</v>
      </c>
      <c r="BE176" s="272">
        <f>IF(N176="základní",J176,0)</f>
        <v>0</v>
      </c>
      <c r="BF176" s="272">
        <f>IF(N176="snížená",J176,0)</f>
        <v>0</v>
      </c>
      <c r="BG176" s="272">
        <f>IF(N176="zákl. přenesená",J176,0)</f>
        <v>0</v>
      </c>
      <c r="BH176" s="272">
        <f>IF(N176="sníž. přenesená",J176,0)</f>
        <v>0</v>
      </c>
      <c r="BI176" s="272">
        <f>IF(N176="nulová",J176,0)</f>
        <v>0</v>
      </c>
      <c r="BJ176" s="18" t="s">
        <v>86</v>
      </c>
      <c r="BK176" s="272">
        <f>ROUND(I176*H176,2)</f>
        <v>0</v>
      </c>
      <c r="BL176" s="18" t="s">
        <v>174</v>
      </c>
      <c r="BM176" s="271" t="s">
        <v>744</v>
      </c>
    </row>
    <row r="177" s="2" customFormat="1" ht="21.75" customHeight="1">
      <c r="A177" s="39"/>
      <c r="B177" s="40"/>
      <c r="C177" s="259" t="s">
        <v>412</v>
      </c>
      <c r="D177" s="259" t="s">
        <v>170</v>
      </c>
      <c r="E177" s="260" t="s">
        <v>2164</v>
      </c>
      <c r="F177" s="261" t="s">
        <v>2165</v>
      </c>
      <c r="G177" s="262" t="s">
        <v>1074</v>
      </c>
      <c r="H177" s="263">
        <v>13</v>
      </c>
      <c r="I177" s="264"/>
      <c r="J177" s="265">
        <f>ROUND(I177*H177,2)</f>
        <v>0</v>
      </c>
      <c r="K177" s="266"/>
      <c r="L177" s="45"/>
      <c r="M177" s="267" t="s">
        <v>1</v>
      </c>
      <c r="N177" s="268" t="s">
        <v>43</v>
      </c>
      <c r="O177" s="92"/>
      <c r="P177" s="269">
        <f>O177*H177</f>
        <v>0</v>
      </c>
      <c r="Q177" s="269">
        <v>0</v>
      </c>
      <c r="R177" s="269">
        <f>Q177*H177</f>
        <v>0</v>
      </c>
      <c r="S177" s="269">
        <v>0</v>
      </c>
      <c r="T177" s="27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71" t="s">
        <v>174</v>
      </c>
      <c r="AT177" s="271" t="s">
        <v>170</v>
      </c>
      <c r="AU177" s="271" t="s">
        <v>86</v>
      </c>
      <c r="AY177" s="18" t="s">
        <v>168</v>
      </c>
      <c r="BE177" s="272">
        <f>IF(N177="základní",J177,0)</f>
        <v>0</v>
      </c>
      <c r="BF177" s="272">
        <f>IF(N177="snížená",J177,0)</f>
        <v>0</v>
      </c>
      <c r="BG177" s="272">
        <f>IF(N177="zákl. přenesená",J177,0)</f>
        <v>0</v>
      </c>
      <c r="BH177" s="272">
        <f>IF(N177="sníž. přenesená",J177,0)</f>
        <v>0</v>
      </c>
      <c r="BI177" s="272">
        <f>IF(N177="nulová",J177,0)</f>
        <v>0</v>
      </c>
      <c r="BJ177" s="18" t="s">
        <v>86</v>
      </c>
      <c r="BK177" s="272">
        <f>ROUND(I177*H177,2)</f>
        <v>0</v>
      </c>
      <c r="BL177" s="18" t="s">
        <v>174</v>
      </c>
      <c r="BM177" s="271" t="s">
        <v>762</v>
      </c>
    </row>
    <row r="178" s="2" customFormat="1" ht="21.75" customHeight="1">
      <c r="A178" s="39"/>
      <c r="B178" s="40"/>
      <c r="C178" s="259" t="s">
        <v>417</v>
      </c>
      <c r="D178" s="259" t="s">
        <v>170</v>
      </c>
      <c r="E178" s="260" t="s">
        <v>2166</v>
      </c>
      <c r="F178" s="261" t="s">
        <v>2167</v>
      </c>
      <c r="G178" s="262" t="s">
        <v>1074</v>
      </c>
      <c r="H178" s="263">
        <v>14</v>
      </c>
      <c r="I178" s="264"/>
      <c r="J178" s="265">
        <f>ROUND(I178*H178,2)</f>
        <v>0</v>
      </c>
      <c r="K178" s="266"/>
      <c r="L178" s="45"/>
      <c r="M178" s="267" t="s">
        <v>1</v>
      </c>
      <c r="N178" s="268" t="s">
        <v>43</v>
      </c>
      <c r="O178" s="92"/>
      <c r="P178" s="269">
        <f>O178*H178</f>
        <v>0</v>
      </c>
      <c r="Q178" s="269">
        <v>0</v>
      </c>
      <c r="R178" s="269">
        <f>Q178*H178</f>
        <v>0</v>
      </c>
      <c r="S178" s="269">
        <v>0</v>
      </c>
      <c r="T178" s="27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71" t="s">
        <v>174</v>
      </c>
      <c r="AT178" s="271" t="s">
        <v>170</v>
      </c>
      <c r="AU178" s="271" t="s">
        <v>86</v>
      </c>
      <c r="AY178" s="18" t="s">
        <v>168</v>
      </c>
      <c r="BE178" s="272">
        <f>IF(N178="základní",J178,0)</f>
        <v>0</v>
      </c>
      <c r="BF178" s="272">
        <f>IF(N178="snížená",J178,0)</f>
        <v>0</v>
      </c>
      <c r="BG178" s="272">
        <f>IF(N178="zákl. přenesená",J178,0)</f>
        <v>0</v>
      </c>
      <c r="BH178" s="272">
        <f>IF(N178="sníž. přenesená",J178,0)</f>
        <v>0</v>
      </c>
      <c r="BI178" s="272">
        <f>IF(N178="nulová",J178,0)</f>
        <v>0</v>
      </c>
      <c r="BJ178" s="18" t="s">
        <v>86</v>
      </c>
      <c r="BK178" s="272">
        <f>ROUND(I178*H178,2)</f>
        <v>0</v>
      </c>
      <c r="BL178" s="18" t="s">
        <v>174</v>
      </c>
      <c r="BM178" s="271" t="s">
        <v>786</v>
      </c>
    </row>
    <row r="179" s="2" customFormat="1" ht="21.75" customHeight="1">
      <c r="A179" s="39"/>
      <c r="B179" s="40"/>
      <c r="C179" s="259" t="s">
        <v>434</v>
      </c>
      <c r="D179" s="259" t="s">
        <v>170</v>
      </c>
      <c r="E179" s="260" t="s">
        <v>2168</v>
      </c>
      <c r="F179" s="261" t="s">
        <v>2169</v>
      </c>
      <c r="G179" s="262" t="s">
        <v>500</v>
      </c>
      <c r="H179" s="263">
        <v>55</v>
      </c>
      <c r="I179" s="264"/>
      <c r="J179" s="265">
        <f>ROUND(I179*H179,2)</f>
        <v>0</v>
      </c>
      <c r="K179" s="266"/>
      <c r="L179" s="45"/>
      <c r="M179" s="267" t="s">
        <v>1</v>
      </c>
      <c r="N179" s="268" t="s">
        <v>43</v>
      </c>
      <c r="O179" s="92"/>
      <c r="P179" s="269">
        <f>O179*H179</f>
        <v>0</v>
      </c>
      <c r="Q179" s="269">
        <v>0</v>
      </c>
      <c r="R179" s="269">
        <f>Q179*H179</f>
        <v>0</v>
      </c>
      <c r="S179" s="269">
        <v>0</v>
      </c>
      <c r="T179" s="27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71" t="s">
        <v>174</v>
      </c>
      <c r="AT179" s="271" t="s">
        <v>170</v>
      </c>
      <c r="AU179" s="271" t="s">
        <v>86</v>
      </c>
      <c r="AY179" s="18" t="s">
        <v>168</v>
      </c>
      <c r="BE179" s="272">
        <f>IF(N179="základní",J179,0)</f>
        <v>0</v>
      </c>
      <c r="BF179" s="272">
        <f>IF(N179="snížená",J179,0)</f>
        <v>0</v>
      </c>
      <c r="BG179" s="272">
        <f>IF(N179="zákl. přenesená",J179,0)</f>
        <v>0</v>
      </c>
      <c r="BH179" s="272">
        <f>IF(N179="sníž. přenesená",J179,0)</f>
        <v>0</v>
      </c>
      <c r="BI179" s="272">
        <f>IF(N179="nulová",J179,0)</f>
        <v>0</v>
      </c>
      <c r="BJ179" s="18" t="s">
        <v>86</v>
      </c>
      <c r="BK179" s="272">
        <f>ROUND(I179*H179,2)</f>
        <v>0</v>
      </c>
      <c r="BL179" s="18" t="s">
        <v>174</v>
      </c>
      <c r="BM179" s="271" t="s">
        <v>799</v>
      </c>
    </row>
    <row r="180" s="2" customFormat="1" ht="21.75" customHeight="1">
      <c r="A180" s="39"/>
      <c r="B180" s="40"/>
      <c r="C180" s="259" t="s">
        <v>445</v>
      </c>
      <c r="D180" s="259" t="s">
        <v>170</v>
      </c>
      <c r="E180" s="260" t="s">
        <v>2170</v>
      </c>
      <c r="F180" s="261" t="s">
        <v>2171</v>
      </c>
      <c r="G180" s="262" t="s">
        <v>1074</v>
      </c>
      <c r="H180" s="263">
        <v>131</v>
      </c>
      <c r="I180" s="264"/>
      <c r="J180" s="265">
        <f>ROUND(I180*H180,2)</f>
        <v>0</v>
      </c>
      <c r="K180" s="266"/>
      <c r="L180" s="45"/>
      <c r="M180" s="267" t="s">
        <v>1</v>
      </c>
      <c r="N180" s="268" t="s">
        <v>43</v>
      </c>
      <c r="O180" s="92"/>
      <c r="P180" s="269">
        <f>O180*H180</f>
        <v>0</v>
      </c>
      <c r="Q180" s="269">
        <v>0</v>
      </c>
      <c r="R180" s="269">
        <f>Q180*H180</f>
        <v>0</v>
      </c>
      <c r="S180" s="269">
        <v>0</v>
      </c>
      <c r="T180" s="27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71" t="s">
        <v>174</v>
      </c>
      <c r="AT180" s="271" t="s">
        <v>170</v>
      </c>
      <c r="AU180" s="271" t="s">
        <v>86</v>
      </c>
      <c r="AY180" s="18" t="s">
        <v>168</v>
      </c>
      <c r="BE180" s="272">
        <f>IF(N180="základní",J180,0)</f>
        <v>0</v>
      </c>
      <c r="BF180" s="272">
        <f>IF(N180="snížená",J180,0)</f>
        <v>0</v>
      </c>
      <c r="BG180" s="272">
        <f>IF(N180="zákl. přenesená",J180,0)</f>
        <v>0</v>
      </c>
      <c r="BH180" s="272">
        <f>IF(N180="sníž. přenesená",J180,0)</f>
        <v>0</v>
      </c>
      <c r="BI180" s="272">
        <f>IF(N180="nulová",J180,0)</f>
        <v>0</v>
      </c>
      <c r="BJ180" s="18" t="s">
        <v>86</v>
      </c>
      <c r="BK180" s="272">
        <f>ROUND(I180*H180,2)</f>
        <v>0</v>
      </c>
      <c r="BL180" s="18" t="s">
        <v>174</v>
      </c>
      <c r="BM180" s="271" t="s">
        <v>807</v>
      </c>
    </row>
    <row r="181" s="2" customFormat="1" ht="21.75" customHeight="1">
      <c r="A181" s="39"/>
      <c r="B181" s="40"/>
      <c r="C181" s="259" t="s">
        <v>449</v>
      </c>
      <c r="D181" s="259" t="s">
        <v>170</v>
      </c>
      <c r="E181" s="260" t="s">
        <v>2172</v>
      </c>
      <c r="F181" s="261" t="s">
        <v>2173</v>
      </c>
      <c r="G181" s="262" t="s">
        <v>1074</v>
      </c>
      <c r="H181" s="263">
        <v>125</v>
      </c>
      <c r="I181" s="264"/>
      <c r="J181" s="265">
        <f>ROUND(I181*H181,2)</f>
        <v>0</v>
      </c>
      <c r="K181" s="266"/>
      <c r="L181" s="45"/>
      <c r="M181" s="267" t="s">
        <v>1</v>
      </c>
      <c r="N181" s="268" t="s">
        <v>43</v>
      </c>
      <c r="O181" s="92"/>
      <c r="P181" s="269">
        <f>O181*H181</f>
        <v>0</v>
      </c>
      <c r="Q181" s="269">
        <v>0</v>
      </c>
      <c r="R181" s="269">
        <f>Q181*H181</f>
        <v>0</v>
      </c>
      <c r="S181" s="269">
        <v>0</v>
      </c>
      <c r="T181" s="27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71" t="s">
        <v>174</v>
      </c>
      <c r="AT181" s="271" t="s">
        <v>170</v>
      </c>
      <c r="AU181" s="271" t="s">
        <v>86</v>
      </c>
      <c r="AY181" s="18" t="s">
        <v>168</v>
      </c>
      <c r="BE181" s="272">
        <f>IF(N181="základní",J181,0)</f>
        <v>0</v>
      </c>
      <c r="BF181" s="272">
        <f>IF(N181="snížená",J181,0)</f>
        <v>0</v>
      </c>
      <c r="BG181" s="272">
        <f>IF(N181="zákl. přenesená",J181,0)</f>
        <v>0</v>
      </c>
      <c r="BH181" s="272">
        <f>IF(N181="sníž. přenesená",J181,0)</f>
        <v>0</v>
      </c>
      <c r="BI181" s="272">
        <f>IF(N181="nulová",J181,0)</f>
        <v>0</v>
      </c>
      <c r="BJ181" s="18" t="s">
        <v>86</v>
      </c>
      <c r="BK181" s="272">
        <f>ROUND(I181*H181,2)</f>
        <v>0</v>
      </c>
      <c r="BL181" s="18" t="s">
        <v>174</v>
      </c>
      <c r="BM181" s="271" t="s">
        <v>816</v>
      </c>
    </row>
    <row r="182" s="2" customFormat="1" ht="21.75" customHeight="1">
      <c r="A182" s="39"/>
      <c r="B182" s="40"/>
      <c r="C182" s="259" t="s">
        <v>497</v>
      </c>
      <c r="D182" s="259" t="s">
        <v>170</v>
      </c>
      <c r="E182" s="260" t="s">
        <v>2174</v>
      </c>
      <c r="F182" s="261" t="s">
        <v>2175</v>
      </c>
      <c r="G182" s="262" t="s">
        <v>500</v>
      </c>
      <c r="H182" s="263">
        <v>20</v>
      </c>
      <c r="I182" s="264"/>
      <c r="J182" s="265">
        <f>ROUND(I182*H182,2)</f>
        <v>0</v>
      </c>
      <c r="K182" s="266"/>
      <c r="L182" s="45"/>
      <c r="M182" s="267" t="s">
        <v>1</v>
      </c>
      <c r="N182" s="268" t="s">
        <v>43</v>
      </c>
      <c r="O182" s="92"/>
      <c r="P182" s="269">
        <f>O182*H182</f>
        <v>0</v>
      </c>
      <c r="Q182" s="269">
        <v>0</v>
      </c>
      <c r="R182" s="269">
        <f>Q182*H182</f>
        <v>0</v>
      </c>
      <c r="S182" s="269">
        <v>0</v>
      </c>
      <c r="T182" s="27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71" t="s">
        <v>174</v>
      </c>
      <c r="AT182" s="271" t="s">
        <v>170</v>
      </c>
      <c r="AU182" s="271" t="s">
        <v>86</v>
      </c>
      <c r="AY182" s="18" t="s">
        <v>168</v>
      </c>
      <c r="BE182" s="272">
        <f>IF(N182="základní",J182,0)</f>
        <v>0</v>
      </c>
      <c r="BF182" s="272">
        <f>IF(N182="snížená",J182,0)</f>
        <v>0</v>
      </c>
      <c r="BG182" s="272">
        <f>IF(N182="zákl. přenesená",J182,0)</f>
        <v>0</v>
      </c>
      <c r="BH182" s="272">
        <f>IF(N182="sníž. přenesená",J182,0)</f>
        <v>0</v>
      </c>
      <c r="BI182" s="272">
        <f>IF(N182="nulová",J182,0)</f>
        <v>0</v>
      </c>
      <c r="BJ182" s="18" t="s">
        <v>86</v>
      </c>
      <c r="BK182" s="272">
        <f>ROUND(I182*H182,2)</f>
        <v>0</v>
      </c>
      <c r="BL182" s="18" t="s">
        <v>174</v>
      </c>
      <c r="BM182" s="271" t="s">
        <v>830</v>
      </c>
    </row>
    <row r="183" s="2" customFormat="1" ht="21.75" customHeight="1">
      <c r="A183" s="39"/>
      <c r="B183" s="40"/>
      <c r="C183" s="259" t="s">
        <v>522</v>
      </c>
      <c r="D183" s="259" t="s">
        <v>170</v>
      </c>
      <c r="E183" s="260" t="s">
        <v>2176</v>
      </c>
      <c r="F183" s="261" t="s">
        <v>2177</v>
      </c>
      <c r="G183" s="262" t="s">
        <v>1074</v>
      </c>
      <c r="H183" s="263">
        <v>20</v>
      </c>
      <c r="I183" s="264"/>
      <c r="J183" s="265">
        <f>ROUND(I183*H183,2)</f>
        <v>0</v>
      </c>
      <c r="K183" s="266"/>
      <c r="L183" s="45"/>
      <c r="M183" s="267" t="s">
        <v>1</v>
      </c>
      <c r="N183" s="268" t="s">
        <v>43</v>
      </c>
      <c r="O183" s="92"/>
      <c r="P183" s="269">
        <f>O183*H183</f>
        <v>0</v>
      </c>
      <c r="Q183" s="269">
        <v>0</v>
      </c>
      <c r="R183" s="269">
        <f>Q183*H183</f>
        <v>0</v>
      </c>
      <c r="S183" s="269">
        <v>0</v>
      </c>
      <c r="T183" s="27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71" t="s">
        <v>174</v>
      </c>
      <c r="AT183" s="271" t="s">
        <v>170</v>
      </c>
      <c r="AU183" s="271" t="s">
        <v>86</v>
      </c>
      <c r="AY183" s="18" t="s">
        <v>168</v>
      </c>
      <c r="BE183" s="272">
        <f>IF(N183="základní",J183,0)</f>
        <v>0</v>
      </c>
      <c r="BF183" s="272">
        <f>IF(N183="snížená",J183,0)</f>
        <v>0</v>
      </c>
      <c r="BG183" s="272">
        <f>IF(N183="zákl. přenesená",J183,0)</f>
        <v>0</v>
      </c>
      <c r="BH183" s="272">
        <f>IF(N183="sníž. přenesená",J183,0)</f>
        <v>0</v>
      </c>
      <c r="BI183" s="272">
        <f>IF(N183="nulová",J183,0)</f>
        <v>0</v>
      </c>
      <c r="BJ183" s="18" t="s">
        <v>86</v>
      </c>
      <c r="BK183" s="272">
        <f>ROUND(I183*H183,2)</f>
        <v>0</v>
      </c>
      <c r="BL183" s="18" t="s">
        <v>174</v>
      </c>
      <c r="BM183" s="271" t="s">
        <v>841</v>
      </c>
    </row>
    <row r="184" s="2" customFormat="1" ht="16.5" customHeight="1">
      <c r="A184" s="39"/>
      <c r="B184" s="40"/>
      <c r="C184" s="259" t="s">
        <v>542</v>
      </c>
      <c r="D184" s="259" t="s">
        <v>170</v>
      </c>
      <c r="E184" s="260" t="s">
        <v>2178</v>
      </c>
      <c r="F184" s="261" t="s">
        <v>2179</v>
      </c>
      <c r="G184" s="262" t="s">
        <v>1074</v>
      </c>
      <c r="H184" s="263">
        <v>7</v>
      </c>
      <c r="I184" s="264"/>
      <c r="J184" s="265">
        <f>ROUND(I184*H184,2)</f>
        <v>0</v>
      </c>
      <c r="K184" s="266"/>
      <c r="L184" s="45"/>
      <c r="M184" s="267" t="s">
        <v>1</v>
      </c>
      <c r="N184" s="268" t="s">
        <v>43</v>
      </c>
      <c r="O184" s="92"/>
      <c r="P184" s="269">
        <f>O184*H184</f>
        <v>0</v>
      </c>
      <c r="Q184" s="269">
        <v>0</v>
      </c>
      <c r="R184" s="269">
        <f>Q184*H184</f>
        <v>0</v>
      </c>
      <c r="S184" s="269">
        <v>0</v>
      </c>
      <c r="T184" s="27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71" t="s">
        <v>174</v>
      </c>
      <c r="AT184" s="271" t="s">
        <v>170</v>
      </c>
      <c r="AU184" s="271" t="s">
        <v>86</v>
      </c>
      <c r="AY184" s="18" t="s">
        <v>168</v>
      </c>
      <c r="BE184" s="272">
        <f>IF(N184="základní",J184,0)</f>
        <v>0</v>
      </c>
      <c r="BF184" s="272">
        <f>IF(N184="snížená",J184,0)</f>
        <v>0</v>
      </c>
      <c r="BG184" s="272">
        <f>IF(N184="zákl. přenesená",J184,0)</f>
        <v>0</v>
      </c>
      <c r="BH184" s="272">
        <f>IF(N184="sníž. přenesená",J184,0)</f>
        <v>0</v>
      </c>
      <c r="BI184" s="272">
        <f>IF(N184="nulová",J184,0)</f>
        <v>0</v>
      </c>
      <c r="BJ184" s="18" t="s">
        <v>86</v>
      </c>
      <c r="BK184" s="272">
        <f>ROUND(I184*H184,2)</f>
        <v>0</v>
      </c>
      <c r="BL184" s="18" t="s">
        <v>174</v>
      </c>
      <c r="BM184" s="271" t="s">
        <v>850</v>
      </c>
    </row>
    <row r="185" s="2" customFormat="1" ht="21.75" customHeight="1">
      <c r="A185" s="39"/>
      <c r="B185" s="40"/>
      <c r="C185" s="259" t="s">
        <v>547</v>
      </c>
      <c r="D185" s="259" t="s">
        <v>170</v>
      </c>
      <c r="E185" s="260" t="s">
        <v>2180</v>
      </c>
      <c r="F185" s="261" t="s">
        <v>2181</v>
      </c>
      <c r="G185" s="262" t="s">
        <v>500</v>
      </c>
      <c r="H185" s="263">
        <v>175</v>
      </c>
      <c r="I185" s="264"/>
      <c r="J185" s="265">
        <f>ROUND(I185*H185,2)</f>
        <v>0</v>
      </c>
      <c r="K185" s="266"/>
      <c r="L185" s="45"/>
      <c r="M185" s="267" t="s">
        <v>1</v>
      </c>
      <c r="N185" s="268" t="s">
        <v>43</v>
      </c>
      <c r="O185" s="92"/>
      <c r="P185" s="269">
        <f>O185*H185</f>
        <v>0</v>
      </c>
      <c r="Q185" s="269">
        <v>0</v>
      </c>
      <c r="R185" s="269">
        <f>Q185*H185</f>
        <v>0</v>
      </c>
      <c r="S185" s="269">
        <v>0</v>
      </c>
      <c r="T185" s="27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71" t="s">
        <v>174</v>
      </c>
      <c r="AT185" s="271" t="s">
        <v>170</v>
      </c>
      <c r="AU185" s="271" t="s">
        <v>86</v>
      </c>
      <c r="AY185" s="18" t="s">
        <v>168</v>
      </c>
      <c r="BE185" s="272">
        <f>IF(N185="základní",J185,0)</f>
        <v>0</v>
      </c>
      <c r="BF185" s="272">
        <f>IF(N185="snížená",J185,0)</f>
        <v>0</v>
      </c>
      <c r="BG185" s="272">
        <f>IF(N185="zákl. přenesená",J185,0)</f>
        <v>0</v>
      </c>
      <c r="BH185" s="272">
        <f>IF(N185="sníž. přenesená",J185,0)</f>
        <v>0</v>
      </c>
      <c r="BI185" s="272">
        <f>IF(N185="nulová",J185,0)</f>
        <v>0</v>
      </c>
      <c r="BJ185" s="18" t="s">
        <v>86</v>
      </c>
      <c r="BK185" s="272">
        <f>ROUND(I185*H185,2)</f>
        <v>0</v>
      </c>
      <c r="BL185" s="18" t="s">
        <v>174</v>
      </c>
      <c r="BM185" s="271" t="s">
        <v>860</v>
      </c>
    </row>
    <row r="186" s="2" customFormat="1" ht="21.75" customHeight="1">
      <c r="A186" s="39"/>
      <c r="B186" s="40"/>
      <c r="C186" s="259" t="s">
        <v>551</v>
      </c>
      <c r="D186" s="259" t="s">
        <v>170</v>
      </c>
      <c r="E186" s="260" t="s">
        <v>2182</v>
      </c>
      <c r="F186" s="261" t="s">
        <v>2183</v>
      </c>
      <c r="G186" s="262" t="s">
        <v>500</v>
      </c>
      <c r="H186" s="263">
        <v>32</v>
      </c>
      <c r="I186" s="264"/>
      <c r="J186" s="265">
        <f>ROUND(I186*H186,2)</f>
        <v>0</v>
      </c>
      <c r="K186" s="266"/>
      <c r="L186" s="45"/>
      <c r="M186" s="267" t="s">
        <v>1</v>
      </c>
      <c r="N186" s="268" t="s">
        <v>43</v>
      </c>
      <c r="O186" s="92"/>
      <c r="P186" s="269">
        <f>O186*H186</f>
        <v>0</v>
      </c>
      <c r="Q186" s="269">
        <v>0</v>
      </c>
      <c r="R186" s="269">
        <f>Q186*H186</f>
        <v>0</v>
      </c>
      <c r="S186" s="269">
        <v>0</v>
      </c>
      <c r="T186" s="27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71" t="s">
        <v>174</v>
      </c>
      <c r="AT186" s="271" t="s">
        <v>170</v>
      </c>
      <c r="AU186" s="271" t="s">
        <v>86</v>
      </c>
      <c r="AY186" s="18" t="s">
        <v>168</v>
      </c>
      <c r="BE186" s="272">
        <f>IF(N186="základní",J186,0)</f>
        <v>0</v>
      </c>
      <c r="BF186" s="272">
        <f>IF(N186="snížená",J186,0)</f>
        <v>0</v>
      </c>
      <c r="BG186" s="272">
        <f>IF(N186="zákl. přenesená",J186,0)</f>
        <v>0</v>
      </c>
      <c r="BH186" s="272">
        <f>IF(N186="sníž. přenesená",J186,0)</f>
        <v>0</v>
      </c>
      <c r="BI186" s="272">
        <f>IF(N186="nulová",J186,0)</f>
        <v>0</v>
      </c>
      <c r="BJ186" s="18" t="s">
        <v>86</v>
      </c>
      <c r="BK186" s="272">
        <f>ROUND(I186*H186,2)</f>
        <v>0</v>
      </c>
      <c r="BL186" s="18" t="s">
        <v>174</v>
      </c>
      <c r="BM186" s="271" t="s">
        <v>873</v>
      </c>
    </row>
    <row r="187" s="2" customFormat="1" ht="16.5" customHeight="1">
      <c r="A187" s="39"/>
      <c r="B187" s="40"/>
      <c r="C187" s="259" t="s">
        <v>555</v>
      </c>
      <c r="D187" s="259" t="s">
        <v>170</v>
      </c>
      <c r="E187" s="260" t="s">
        <v>2184</v>
      </c>
      <c r="F187" s="261" t="s">
        <v>2185</v>
      </c>
      <c r="G187" s="262" t="s">
        <v>500</v>
      </c>
      <c r="H187" s="263">
        <v>2893</v>
      </c>
      <c r="I187" s="264"/>
      <c r="J187" s="265">
        <f>ROUND(I187*H187,2)</f>
        <v>0</v>
      </c>
      <c r="K187" s="266"/>
      <c r="L187" s="45"/>
      <c r="M187" s="267" t="s">
        <v>1</v>
      </c>
      <c r="N187" s="268" t="s">
        <v>43</v>
      </c>
      <c r="O187" s="92"/>
      <c r="P187" s="269">
        <f>O187*H187</f>
        <v>0</v>
      </c>
      <c r="Q187" s="269">
        <v>0</v>
      </c>
      <c r="R187" s="269">
        <f>Q187*H187</f>
        <v>0</v>
      </c>
      <c r="S187" s="269">
        <v>0</v>
      </c>
      <c r="T187" s="27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71" t="s">
        <v>174</v>
      </c>
      <c r="AT187" s="271" t="s">
        <v>170</v>
      </c>
      <c r="AU187" s="271" t="s">
        <v>86</v>
      </c>
      <c r="AY187" s="18" t="s">
        <v>168</v>
      </c>
      <c r="BE187" s="272">
        <f>IF(N187="základní",J187,0)</f>
        <v>0</v>
      </c>
      <c r="BF187" s="272">
        <f>IF(N187="snížená",J187,0)</f>
        <v>0</v>
      </c>
      <c r="BG187" s="272">
        <f>IF(N187="zákl. přenesená",J187,0)</f>
        <v>0</v>
      </c>
      <c r="BH187" s="272">
        <f>IF(N187="sníž. přenesená",J187,0)</f>
        <v>0</v>
      </c>
      <c r="BI187" s="272">
        <f>IF(N187="nulová",J187,0)</f>
        <v>0</v>
      </c>
      <c r="BJ187" s="18" t="s">
        <v>86</v>
      </c>
      <c r="BK187" s="272">
        <f>ROUND(I187*H187,2)</f>
        <v>0</v>
      </c>
      <c r="BL187" s="18" t="s">
        <v>174</v>
      </c>
      <c r="BM187" s="271" t="s">
        <v>884</v>
      </c>
    </row>
    <row r="188" s="2" customFormat="1" ht="16.5" customHeight="1">
      <c r="A188" s="39"/>
      <c r="B188" s="40"/>
      <c r="C188" s="259" t="s">
        <v>579</v>
      </c>
      <c r="D188" s="259" t="s">
        <v>170</v>
      </c>
      <c r="E188" s="260" t="s">
        <v>2186</v>
      </c>
      <c r="F188" s="261" t="s">
        <v>2187</v>
      </c>
      <c r="G188" s="262" t="s">
        <v>500</v>
      </c>
      <c r="H188" s="263">
        <v>80</v>
      </c>
      <c r="I188" s="264"/>
      <c r="J188" s="265">
        <f>ROUND(I188*H188,2)</f>
        <v>0</v>
      </c>
      <c r="K188" s="266"/>
      <c r="L188" s="45"/>
      <c r="M188" s="267" t="s">
        <v>1</v>
      </c>
      <c r="N188" s="268" t="s">
        <v>43</v>
      </c>
      <c r="O188" s="92"/>
      <c r="P188" s="269">
        <f>O188*H188</f>
        <v>0</v>
      </c>
      <c r="Q188" s="269">
        <v>0</v>
      </c>
      <c r="R188" s="269">
        <f>Q188*H188</f>
        <v>0</v>
      </c>
      <c r="S188" s="269">
        <v>0</v>
      </c>
      <c r="T188" s="27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71" t="s">
        <v>174</v>
      </c>
      <c r="AT188" s="271" t="s">
        <v>170</v>
      </c>
      <c r="AU188" s="271" t="s">
        <v>86</v>
      </c>
      <c r="AY188" s="18" t="s">
        <v>168</v>
      </c>
      <c r="BE188" s="272">
        <f>IF(N188="základní",J188,0)</f>
        <v>0</v>
      </c>
      <c r="BF188" s="272">
        <f>IF(N188="snížená",J188,0)</f>
        <v>0</v>
      </c>
      <c r="BG188" s="272">
        <f>IF(N188="zákl. přenesená",J188,0)</f>
        <v>0</v>
      </c>
      <c r="BH188" s="272">
        <f>IF(N188="sníž. přenesená",J188,0)</f>
        <v>0</v>
      </c>
      <c r="BI188" s="272">
        <f>IF(N188="nulová",J188,0)</f>
        <v>0</v>
      </c>
      <c r="BJ188" s="18" t="s">
        <v>86</v>
      </c>
      <c r="BK188" s="272">
        <f>ROUND(I188*H188,2)</f>
        <v>0</v>
      </c>
      <c r="BL188" s="18" t="s">
        <v>174</v>
      </c>
      <c r="BM188" s="271" t="s">
        <v>893</v>
      </c>
    </row>
    <row r="189" s="2" customFormat="1" ht="16.5" customHeight="1">
      <c r="A189" s="39"/>
      <c r="B189" s="40"/>
      <c r="C189" s="259" t="s">
        <v>586</v>
      </c>
      <c r="D189" s="259" t="s">
        <v>170</v>
      </c>
      <c r="E189" s="260" t="s">
        <v>2188</v>
      </c>
      <c r="F189" s="261" t="s">
        <v>2189</v>
      </c>
      <c r="G189" s="262" t="s">
        <v>500</v>
      </c>
      <c r="H189" s="263">
        <v>51</v>
      </c>
      <c r="I189" s="264"/>
      <c r="J189" s="265">
        <f>ROUND(I189*H189,2)</f>
        <v>0</v>
      </c>
      <c r="K189" s="266"/>
      <c r="L189" s="45"/>
      <c r="M189" s="267" t="s">
        <v>1</v>
      </c>
      <c r="N189" s="268" t="s">
        <v>43</v>
      </c>
      <c r="O189" s="92"/>
      <c r="P189" s="269">
        <f>O189*H189</f>
        <v>0</v>
      </c>
      <c r="Q189" s="269">
        <v>0</v>
      </c>
      <c r="R189" s="269">
        <f>Q189*H189</f>
        <v>0</v>
      </c>
      <c r="S189" s="269">
        <v>0</v>
      </c>
      <c r="T189" s="27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71" t="s">
        <v>174</v>
      </c>
      <c r="AT189" s="271" t="s">
        <v>170</v>
      </c>
      <c r="AU189" s="271" t="s">
        <v>86</v>
      </c>
      <c r="AY189" s="18" t="s">
        <v>168</v>
      </c>
      <c r="BE189" s="272">
        <f>IF(N189="základní",J189,0)</f>
        <v>0</v>
      </c>
      <c r="BF189" s="272">
        <f>IF(N189="snížená",J189,0)</f>
        <v>0</v>
      </c>
      <c r="BG189" s="272">
        <f>IF(N189="zákl. přenesená",J189,0)</f>
        <v>0</v>
      </c>
      <c r="BH189" s="272">
        <f>IF(N189="sníž. přenesená",J189,0)</f>
        <v>0</v>
      </c>
      <c r="BI189" s="272">
        <f>IF(N189="nulová",J189,0)</f>
        <v>0</v>
      </c>
      <c r="BJ189" s="18" t="s">
        <v>86</v>
      </c>
      <c r="BK189" s="272">
        <f>ROUND(I189*H189,2)</f>
        <v>0</v>
      </c>
      <c r="BL189" s="18" t="s">
        <v>174</v>
      </c>
      <c r="BM189" s="271" t="s">
        <v>902</v>
      </c>
    </row>
    <row r="190" s="2" customFormat="1" ht="21.75" customHeight="1">
      <c r="A190" s="39"/>
      <c r="B190" s="40"/>
      <c r="C190" s="259" t="s">
        <v>591</v>
      </c>
      <c r="D190" s="259" t="s">
        <v>170</v>
      </c>
      <c r="E190" s="260" t="s">
        <v>2190</v>
      </c>
      <c r="F190" s="261" t="s">
        <v>2191</v>
      </c>
      <c r="G190" s="262" t="s">
        <v>1074</v>
      </c>
      <c r="H190" s="263">
        <v>171</v>
      </c>
      <c r="I190" s="264"/>
      <c r="J190" s="265">
        <f>ROUND(I190*H190,2)</f>
        <v>0</v>
      </c>
      <c r="K190" s="266"/>
      <c r="L190" s="45"/>
      <c r="M190" s="267" t="s">
        <v>1</v>
      </c>
      <c r="N190" s="268" t="s">
        <v>43</v>
      </c>
      <c r="O190" s="92"/>
      <c r="P190" s="269">
        <f>O190*H190</f>
        <v>0</v>
      </c>
      <c r="Q190" s="269">
        <v>0</v>
      </c>
      <c r="R190" s="269">
        <f>Q190*H190</f>
        <v>0</v>
      </c>
      <c r="S190" s="269">
        <v>0</v>
      </c>
      <c r="T190" s="27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71" t="s">
        <v>174</v>
      </c>
      <c r="AT190" s="271" t="s">
        <v>170</v>
      </c>
      <c r="AU190" s="271" t="s">
        <v>86</v>
      </c>
      <c r="AY190" s="18" t="s">
        <v>168</v>
      </c>
      <c r="BE190" s="272">
        <f>IF(N190="základní",J190,0)</f>
        <v>0</v>
      </c>
      <c r="BF190" s="272">
        <f>IF(N190="snížená",J190,0)</f>
        <v>0</v>
      </c>
      <c r="BG190" s="272">
        <f>IF(N190="zákl. přenesená",J190,0)</f>
        <v>0</v>
      </c>
      <c r="BH190" s="272">
        <f>IF(N190="sníž. přenesená",J190,0)</f>
        <v>0</v>
      </c>
      <c r="BI190" s="272">
        <f>IF(N190="nulová",J190,0)</f>
        <v>0</v>
      </c>
      <c r="BJ190" s="18" t="s">
        <v>86</v>
      </c>
      <c r="BK190" s="272">
        <f>ROUND(I190*H190,2)</f>
        <v>0</v>
      </c>
      <c r="BL190" s="18" t="s">
        <v>174</v>
      </c>
      <c r="BM190" s="271" t="s">
        <v>911</v>
      </c>
    </row>
    <row r="191" s="2" customFormat="1" ht="21.75" customHeight="1">
      <c r="A191" s="39"/>
      <c r="B191" s="40"/>
      <c r="C191" s="259" t="s">
        <v>596</v>
      </c>
      <c r="D191" s="259" t="s">
        <v>170</v>
      </c>
      <c r="E191" s="260" t="s">
        <v>2192</v>
      </c>
      <c r="F191" s="261" t="s">
        <v>2193</v>
      </c>
      <c r="G191" s="262" t="s">
        <v>1074</v>
      </c>
      <c r="H191" s="263">
        <v>6</v>
      </c>
      <c r="I191" s="264"/>
      <c r="J191" s="265">
        <f>ROUND(I191*H191,2)</f>
        <v>0</v>
      </c>
      <c r="K191" s="266"/>
      <c r="L191" s="45"/>
      <c r="M191" s="267" t="s">
        <v>1</v>
      </c>
      <c r="N191" s="268" t="s">
        <v>43</v>
      </c>
      <c r="O191" s="92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71" t="s">
        <v>174</v>
      </c>
      <c r="AT191" s="271" t="s">
        <v>170</v>
      </c>
      <c r="AU191" s="271" t="s">
        <v>86</v>
      </c>
      <c r="AY191" s="18" t="s">
        <v>168</v>
      </c>
      <c r="BE191" s="272">
        <f>IF(N191="základní",J191,0)</f>
        <v>0</v>
      </c>
      <c r="BF191" s="272">
        <f>IF(N191="snížená",J191,0)</f>
        <v>0</v>
      </c>
      <c r="BG191" s="272">
        <f>IF(N191="zákl. přenesená",J191,0)</f>
        <v>0</v>
      </c>
      <c r="BH191" s="272">
        <f>IF(N191="sníž. přenesená",J191,0)</f>
        <v>0</v>
      </c>
      <c r="BI191" s="272">
        <f>IF(N191="nulová",J191,0)</f>
        <v>0</v>
      </c>
      <c r="BJ191" s="18" t="s">
        <v>86</v>
      </c>
      <c r="BK191" s="272">
        <f>ROUND(I191*H191,2)</f>
        <v>0</v>
      </c>
      <c r="BL191" s="18" t="s">
        <v>174</v>
      </c>
      <c r="BM191" s="271" t="s">
        <v>923</v>
      </c>
    </row>
    <row r="192" s="2" customFormat="1" ht="21.75" customHeight="1">
      <c r="A192" s="39"/>
      <c r="B192" s="40"/>
      <c r="C192" s="259" t="s">
        <v>602</v>
      </c>
      <c r="D192" s="259" t="s">
        <v>170</v>
      </c>
      <c r="E192" s="260" t="s">
        <v>2194</v>
      </c>
      <c r="F192" s="261" t="s">
        <v>2195</v>
      </c>
      <c r="G192" s="262" t="s">
        <v>1074</v>
      </c>
      <c r="H192" s="263">
        <v>16</v>
      </c>
      <c r="I192" s="264"/>
      <c r="J192" s="265">
        <f>ROUND(I192*H192,2)</f>
        <v>0</v>
      </c>
      <c r="K192" s="266"/>
      <c r="L192" s="45"/>
      <c r="M192" s="267" t="s">
        <v>1</v>
      </c>
      <c r="N192" s="268" t="s">
        <v>43</v>
      </c>
      <c r="O192" s="92"/>
      <c r="P192" s="269">
        <f>O192*H192</f>
        <v>0</v>
      </c>
      <c r="Q192" s="269">
        <v>0</v>
      </c>
      <c r="R192" s="269">
        <f>Q192*H192</f>
        <v>0</v>
      </c>
      <c r="S192" s="269">
        <v>0</v>
      </c>
      <c r="T192" s="27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71" t="s">
        <v>174</v>
      </c>
      <c r="AT192" s="271" t="s">
        <v>170</v>
      </c>
      <c r="AU192" s="271" t="s">
        <v>86</v>
      </c>
      <c r="AY192" s="18" t="s">
        <v>168</v>
      </c>
      <c r="BE192" s="272">
        <f>IF(N192="základní",J192,0)</f>
        <v>0</v>
      </c>
      <c r="BF192" s="272">
        <f>IF(N192="snížená",J192,0)</f>
        <v>0</v>
      </c>
      <c r="BG192" s="272">
        <f>IF(N192="zákl. přenesená",J192,0)</f>
        <v>0</v>
      </c>
      <c r="BH192" s="272">
        <f>IF(N192="sníž. přenesená",J192,0)</f>
        <v>0</v>
      </c>
      <c r="BI192" s="272">
        <f>IF(N192="nulová",J192,0)</f>
        <v>0</v>
      </c>
      <c r="BJ192" s="18" t="s">
        <v>86</v>
      </c>
      <c r="BK192" s="272">
        <f>ROUND(I192*H192,2)</f>
        <v>0</v>
      </c>
      <c r="BL192" s="18" t="s">
        <v>174</v>
      </c>
      <c r="BM192" s="271" t="s">
        <v>933</v>
      </c>
    </row>
    <row r="193" s="2" customFormat="1" ht="21.75" customHeight="1">
      <c r="A193" s="39"/>
      <c r="B193" s="40"/>
      <c r="C193" s="259" t="s">
        <v>607</v>
      </c>
      <c r="D193" s="259" t="s">
        <v>170</v>
      </c>
      <c r="E193" s="260" t="s">
        <v>2196</v>
      </c>
      <c r="F193" s="261" t="s">
        <v>2197</v>
      </c>
      <c r="G193" s="262" t="s">
        <v>1074</v>
      </c>
      <c r="H193" s="263">
        <v>8</v>
      </c>
      <c r="I193" s="264"/>
      <c r="J193" s="265">
        <f>ROUND(I193*H193,2)</f>
        <v>0</v>
      </c>
      <c r="K193" s="266"/>
      <c r="L193" s="45"/>
      <c r="M193" s="267" t="s">
        <v>1</v>
      </c>
      <c r="N193" s="268" t="s">
        <v>43</v>
      </c>
      <c r="O193" s="92"/>
      <c r="P193" s="269">
        <f>O193*H193</f>
        <v>0</v>
      </c>
      <c r="Q193" s="269">
        <v>0</v>
      </c>
      <c r="R193" s="269">
        <f>Q193*H193</f>
        <v>0</v>
      </c>
      <c r="S193" s="269">
        <v>0</v>
      </c>
      <c r="T193" s="27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71" t="s">
        <v>174</v>
      </c>
      <c r="AT193" s="271" t="s">
        <v>170</v>
      </c>
      <c r="AU193" s="271" t="s">
        <v>86</v>
      </c>
      <c r="AY193" s="18" t="s">
        <v>168</v>
      </c>
      <c r="BE193" s="272">
        <f>IF(N193="základní",J193,0)</f>
        <v>0</v>
      </c>
      <c r="BF193" s="272">
        <f>IF(N193="snížená",J193,0)</f>
        <v>0</v>
      </c>
      <c r="BG193" s="272">
        <f>IF(N193="zákl. přenesená",J193,0)</f>
        <v>0</v>
      </c>
      <c r="BH193" s="272">
        <f>IF(N193="sníž. přenesená",J193,0)</f>
        <v>0</v>
      </c>
      <c r="BI193" s="272">
        <f>IF(N193="nulová",J193,0)</f>
        <v>0</v>
      </c>
      <c r="BJ193" s="18" t="s">
        <v>86</v>
      </c>
      <c r="BK193" s="272">
        <f>ROUND(I193*H193,2)</f>
        <v>0</v>
      </c>
      <c r="BL193" s="18" t="s">
        <v>174</v>
      </c>
      <c r="BM193" s="271" t="s">
        <v>944</v>
      </c>
    </row>
    <row r="194" s="2" customFormat="1" ht="21.75" customHeight="1">
      <c r="A194" s="39"/>
      <c r="B194" s="40"/>
      <c r="C194" s="259" t="s">
        <v>611</v>
      </c>
      <c r="D194" s="259" t="s">
        <v>170</v>
      </c>
      <c r="E194" s="260" t="s">
        <v>2198</v>
      </c>
      <c r="F194" s="261" t="s">
        <v>2199</v>
      </c>
      <c r="G194" s="262" t="s">
        <v>1074</v>
      </c>
      <c r="H194" s="263">
        <v>40</v>
      </c>
      <c r="I194" s="264"/>
      <c r="J194" s="265">
        <f>ROUND(I194*H194,2)</f>
        <v>0</v>
      </c>
      <c r="K194" s="266"/>
      <c r="L194" s="45"/>
      <c r="M194" s="267" t="s">
        <v>1</v>
      </c>
      <c r="N194" s="268" t="s">
        <v>43</v>
      </c>
      <c r="O194" s="92"/>
      <c r="P194" s="269">
        <f>O194*H194</f>
        <v>0</v>
      </c>
      <c r="Q194" s="269">
        <v>0</v>
      </c>
      <c r="R194" s="269">
        <f>Q194*H194</f>
        <v>0</v>
      </c>
      <c r="S194" s="269">
        <v>0</v>
      </c>
      <c r="T194" s="27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71" t="s">
        <v>174</v>
      </c>
      <c r="AT194" s="271" t="s">
        <v>170</v>
      </c>
      <c r="AU194" s="271" t="s">
        <v>86</v>
      </c>
      <c r="AY194" s="18" t="s">
        <v>168</v>
      </c>
      <c r="BE194" s="272">
        <f>IF(N194="základní",J194,0)</f>
        <v>0</v>
      </c>
      <c r="BF194" s="272">
        <f>IF(N194="snížená",J194,0)</f>
        <v>0</v>
      </c>
      <c r="BG194" s="272">
        <f>IF(N194="zákl. přenesená",J194,0)</f>
        <v>0</v>
      </c>
      <c r="BH194" s="272">
        <f>IF(N194="sníž. přenesená",J194,0)</f>
        <v>0</v>
      </c>
      <c r="BI194" s="272">
        <f>IF(N194="nulová",J194,0)</f>
        <v>0</v>
      </c>
      <c r="BJ194" s="18" t="s">
        <v>86</v>
      </c>
      <c r="BK194" s="272">
        <f>ROUND(I194*H194,2)</f>
        <v>0</v>
      </c>
      <c r="BL194" s="18" t="s">
        <v>174</v>
      </c>
      <c r="BM194" s="271" t="s">
        <v>954</v>
      </c>
    </row>
    <row r="195" s="2" customFormat="1" ht="21.75" customHeight="1">
      <c r="A195" s="39"/>
      <c r="B195" s="40"/>
      <c r="C195" s="259" t="s">
        <v>616</v>
      </c>
      <c r="D195" s="259" t="s">
        <v>170</v>
      </c>
      <c r="E195" s="260" t="s">
        <v>2200</v>
      </c>
      <c r="F195" s="261" t="s">
        <v>2201</v>
      </c>
      <c r="G195" s="262" t="s">
        <v>1074</v>
      </c>
      <c r="H195" s="263">
        <v>2</v>
      </c>
      <c r="I195" s="264"/>
      <c r="J195" s="265">
        <f>ROUND(I195*H195,2)</f>
        <v>0</v>
      </c>
      <c r="K195" s="266"/>
      <c r="L195" s="45"/>
      <c r="M195" s="267" t="s">
        <v>1</v>
      </c>
      <c r="N195" s="268" t="s">
        <v>43</v>
      </c>
      <c r="O195" s="92"/>
      <c r="P195" s="269">
        <f>O195*H195</f>
        <v>0</v>
      </c>
      <c r="Q195" s="269">
        <v>0</v>
      </c>
      <c r="R195" s="269">
        <f>Q195*H195</f>
        <v>0</v>
      </c>
      <c r="S195" s="269">
        <v>0</v>
      </c>
      <c r="T195" s="27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71" t="s">
        <v>174</v>
      </c>
      <c r="AT195" s="271" t="s">
        <v>170</v>
      </c>
      <c r="AU195" s="271" t="s">
        <v>86</v>
      </c>
      <c r="AY195" s="18" t="s">
        <v>168</v>
      </c>
      <c r="BE195" s="272">
        <f>IF(N195="základní",J195,0)</f>
        <v>0</v>
      </c>
      <c r="BF195" s="272">
        <f>IF(N195="snížená",J195,0)</f>
        <v>0</v>
      </c>
      <c r="BG195" s="272">
        <f>IF(N195="zákl. přenesená",J195,0)</f>
        <v>0</v>
      </c>
      <c r="BH195" s="272">
        <f>IF(N195="sníž. přenesená",J195,0)</f>
        <v>0</v>
      </c>
      <c r="BI195" s="272">
        <f>IF(N195="nulová",J195,0)</f>
        <v>0</v>
      </c>
      <c r="BJ195" s="18" t="s">
        <v>86</v>
      </c>
      <c r="BK195" s="272">
        <f>ROUND(I195*H195,2)</f>
        <v>0</v>
      </c>
      <c r="BL195" s="18" t="s">
        <v>174</v>
      </c>
      <c r="BM195" s="271" t="s">
        <v>964</v>
      </c>
    </row>
    <row r="196" s="2" customFormat="1" ht="21.75" customHeight="1">
      <c r="A196" s="39"/>
      <c r="B196" s="40"/>
      <c r="C196" s="259" t="s">
        <v>621</v>
      </c>
      <c r="D196" s="259" t="s">
        <v>170</v>
      </c>
      <c r="E196" s="260" t="s">
        <v>2202</v>
      </c>
      <c r="F196" s="261" t="s">
        <v>2203</v>
      </c>
      <c r="G196" s="262" t="s">
        <v>1074</v>
      </c>
      <c r="H196" s="263">
        <v>8</v>
      </c>
      <c r="I196" s="264"/>
      <c r="J196" s="265">
        <f>ROUND(I196*H196,2)</f>
        <v>0</v>
      </c>
      <c r="K196" s="266"/>
      <c r="L196" s="45"/>
      <c r="M196" s="267" t="s">
        <v>1</v>
      </c>
      <c r="N196" s="268" t="s">
        <v>43</v>
      </c>
      <c r="O196" s="92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71" t="s">
        <v>174</v>
      </c>
      <c r="AT196" s="271" t="s">
        <v>170</v>
      </c>
      <c r="AU196" s="271" t="s">
        <v>86</v>
      </c>
      <c r="AY196" s="18" t="s">
        <v>168</v>
      </c>
      <c r="BE196" s="272">
        <f>IF(N196="základní",J196,0)</f>
        <v>0</v>
      </c>
      <c r="BF196" s="272">
        <f>IF(N196="snížená",J196,0)</f>
        <v>0</v>
      </c>
      <c r="BG196" s="272">
        <f>IF(N196="zákl. přenesená",J196,0)</f>
        <v>0</v>
      </c>
      <c r="BH196" s="272">
        <f>IF(N196="sníž. přenesená",J196,0)</f>
        <v>0</v>
      </c>
      <c r="BI196" s="272">
        <f>IF(N196="nulová",J196,0)</f>
        <v>0</v>
      </c>
      <c r="BJ196" s="18" t="s">
        <v>86</v>
      </c>
      <c r="BK196" s="272">
        <f>ROUND(I196*H196,2)</f>
        <v>0</v>
      </c>
      <c r="BL196" s="18" t="s">
        <v>174</v>
      </c>
      <c r="BM196" s="271" t="s">
        <v>976</v>
      </c>
    </row>
    <row r="197" s="2" customFormat="1" ht="21.75" customHeight="1">
      <c r="A197" s="39"/>
      <c r="B197" s="40"/>
      <c r="C197" s="259" t="s">
        <v>628</v>
      </c>
      <c r="D197" s="259" t="s">
        <v>170</v>
      </c>
      <c r="E197" s="260" t="s">
        <v>2204</v>
      </c>
      <c r="F197" s="261" t="s">
        <v>2205</v>
      </c>
      <c r="G197" s="262" t="s">
        <v>1074</v>
      </c>
      <c r="H197" s="263">
        <v>1</v>
      </c>
      <c r="I197" s="264"/>
      <c r="J197" s="265">
        <f>ROUND(I197*H197,2)</f>
        <v>0</v>
      </c>
      <c r="K197" s="266"/>
      <c r="L197" s="45"/>
      <c r="M197" s="267" t="s">
        <v>1</v>
      </c>
      <c r="N197" s="268" t="s">
        <v>43</v>
      </c>
      <c r="O197" s="92"/>
      <c r="P197" s="269">
        <f>O197*H197</f>
        <v>0</v>
      </c>
      <c r="Q197" s="269">
        <v>0</v>
      </c>
      <c r="R197" s="269">
        <f>Q197*H197</f>
        <v>0</v>
      </c>
      <c r="S197" s="269">
        <v>0</v>
      </c>
      <c r="T197" s="27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71" t="s">
        <v>174</v>
      </c>
      <c r="AT197" s="271" t="s">
        <v>170</v>
      </c>
      <c r="AU197" s="271" t="s">
        <v>86</v>
      </c>
      <c r="AY197" s="18" t="s">
        <v>168</v>
      </c>
      <c r="BE197" s="272">
        <f>IF(N197="základní",J197,0)</f>
        <v>0</v>
      </c>
      <c r="BF197" s="272">
        <f>IF(N197="snížená",J197,0)</f>
        <v>0</v>
      </c>
      <c r="BG197" s="272">
        <f>IF(N197="zákl. přenesená",J197,0)</f>
        <v>0</v>
      </c>
      <c r="BH197" s="272">
        <f>IF(N197="sníž. přenesená",J197,0)</f>
        <v>0</v>
      </c>
      <c r="BI197" s="272">
        <f>IF(N197="nulová",J197,0)</f>
        <v>0</v>
      </c>
      <c r="BJ197" s="18" t="s">
        <v>86</v>
      </c>
      <c r="BK197" s="272">
        <f>ROUND(I197*H197,2)</f>
        <v>0</v>
      </c>
      <c r="BL197" s="18" t="s">
        <v>174</v>
      </c>
      <c r="BM197" s="271" t="s">
        <v>986</v>
      </c>
    </row>
    <row r="198" s="2" customFormat="1" ht="21.75" customHeight="1">
      <c r="A198" s="39"/>
      <c r="B198" s="40"/>
      <c r="C198" s="259" t="s">
        <v>634</v>
      </c>
      <c r="D198" s="259" t="s">
        <v>170</v>
      </c>
      <c r="E198" s="260" t="s">
        <v>2206</v>
      </c>
      <c r="F198" s="261" t="s">
        <v>2207</v>
      </c>
      <c r="G198" s="262" t="s">
        <v>1074</v>
      </c>
      <c r="H198" s="263">
        <v>24</v>
      </c>
      <c r="I198" s="264"/>
      <c r="J198" s="265">
        <f>ROUND(I198*H198,2)</f>
        <v>0</v>
      </c>
      <c r="K198" s="266"/>
      <c r="L198" s="45"/>
      <c r="M198" s="267" t="s">
        <v>1</v>
      </c>
      <c r="N198" s="268" t="s">
        <v>43</v>
      </c>
      <c r="O198" s="92"/>
      <c r="P198" s="269">
        <f>O198*H198</f>
        <v>0</v>
      </c>
      <c r="Q198" s="269">
        <v>0</v>
      </c>
      <c r="R198" s="269">
        <f>Q198*H198</f>
        <v>0</v>
      </c>
      <c r="S198" s="269">
        <v>0</v>
      </c>
      <c r="T198" s="27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71" t="s">
        <v>174</v>
      </c>
      <c r="AT198" s="271" t="s">
        <v>170</v>
      </c>
      <c r="AU198" s="271" t="s">
        <v>86</v>
      </c>
      <c r="AY198" s="18" t="s">
        <v>168</v>
      </c>
      <c r="BE198" s="272">
        <f>IF(N198="základní",J198,0)</f>
        <v>0</v>
      </c>
      <c r="BF198" s="272">
        <f>IF(N198="snížená",J198,0)</f>
        <v>0</v>
      </c>
      <c r="BG198" s="272">
        <f>IF(N198="zákl. přenesená",J198,0)</f>
        <v>0</v>
      </c>
      <c r="BH198" s="272">
        <f>IF(N198="sníž. přenesená",J198,0)</f>
        <v>0</v>
      </c>
      <c r="BI198" s="272">
        <f>IF(N198="nulová",J198,0)</f>
        <v>0</v>
      </c>
      <c r="BJ198" s="18" t="s">
        <v>86</v>
      </c>
      <c r="BK198" s="272">
        <f>ROUND(I198*H198,2)</f>
        <v>0</v>
      </c>
      <c r="BL198" s="18" t="s">
        <v>174</v>
      </c>
      <c r="BM198" s="271" t="s">
        <v>1008</v>
      </c>
    </row>
    <row r="199" s="2" customFormat="1" ht="21.75" customHeight="1">
      <c r="A199" s="39"/>
      <c r="B199" s="40"/>
      <c r="C199" s="259" t="s">
        <v>640</v>
      </c>
      <c r="D199" s="259" t="s">
        <v>170</v>
      </c>
      <c r="E199" s="260" t="s">
        <v>2208</v>
      </c>
      <c r="F199" s="261" t="s">
        <v>2209</v>
      </c>
      <c r="G199" s="262" t="s">
        <v>1074</v>
      </c>
      <c r="H199" s="263">
        <v>1</v>
      </c>
      <c r="I199" s="264"/>
      <c r="J199" s="265">
        <f>ROUND(I199*H199,2)</f>
        <v>0</v>
      </c>
      <c r="K199" s="266"/>
      <c r="L199" s="45"/>
      <c r="M199" s="267" t="s">
        <v>1</v>
      </c>
      <c r="N199" s="268" t="s">
        <v>43</v>
      </c>
      <c r="O199" s="92"/>
      <c r="P199" s="269">
        <f>O199*H199</f>
        <v>0</v>
      </c>
      <c r="Q199" s="269">
        <v>0</v>
      </c>
      <c r="R199" s="269">
        <f>Q199*H199</f>
        <v>0</v>
      </c>
      <c r="S199" s="269">
        <v>0</v>
      </c>
      <c r="T199" s="27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71" t="s">
        <v>174</v>
      </c>
      <c r="AT199" s="271" t="s">
        <v>170</v>
      </c>
      <c r="AU199" s="271" t="s">
        <v>86</v>
      </c>
      <c r="AY199" s="18" t="s">
        <v>168</v>
      </c>
      <c r="BE199" s="272">
        <f>IF(N199="základní",J199,0)</f>
        <v>0</v>
      </c>
      <c r="BF199" s="272">
        <f>IF(N199="snížená",J199,0)</f>
        <v>0</v>
      </c>
      <c r="BG199" s="272">
        <f>IF(N199="zákl. přenesená",J199,0)</f>
        <v>0</v>
      </c>
      <c r="BH199" s="272">
        <f>IF(N199="sníž. přenesená",J199,0)</f>
        <v>0</v>
      </c>
      <c r="BI199" s="272">
        <f>IF(N199="nulová",J199,0)</f>
        <v>0</v>
      </c>
      <c r="BJ199" s="18" t="s">
        <v>86</v>
      </c>
      <c r="BK199" s="272">
        <f>ROUND(I199*H199,2)</f>
        <v>0</v>
      </c>
      <c r="BL199" s="18" t="s">
        <v>174</v>
      </c>
      <c r="BM199" s="271" t="s">
        <v>1020</v>
      </c>
    </row>
    <row r="200" s="2" customFormat="1" ht="21.75" customHeight="1">
      <c r="A200" s="39"/>
      <c r="B200" s="40"/>
      <c r="C200" s="259" t="s">
        <v>645</v>
      </c>
      <c r="D200" s="259" t="s">
        <v>170</v>
      </c>
      <c r="E200" s="260" t="s">
        <v>2210</v>
      </c>
      <c r="F200" s="261" t="s">
        <v>2211</v>
      </c>
      <c r="G200" s="262" t="s">
        <v>1074</v>
      </c>
      <c r="H200" s="263">
        <v>14</v>
      </c>
      <c r="I200" s="264"/>
      <c r="J200" s="265">
        <f>ROUND(I200*H200,2)</f>
        <v>0</v>
      </c>
      <c r="K200" s="266"/>
      <c r="L200" s="45"/>
      <c r="M200" s="267" t="s">
        <v>1</v>
      </c>
      <c r="N200" s="268" t="s">
        <v>43</v>
      </c>
      <c r="O200" s="92"/>
      <c r="P200" s="269">
        <f>O200*H200</f>
        <v>0</v>
      </c>
      <c r="Q200" s="269">
        <v>0</v>
      </c>
      <c r="R200" s="269">
        <f>Q200*H200</f>
        <v>0</v>
      </c>
      <c r="S200" s="269">
        <v>0</v>
      </c>
      <c r="T200" s="27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71" t="s">
        <v>174</v>
      </c>
      <c r="AT200" s="271" t="s">
        <v>170</v>
      </c>
      <c r="AU200" s="271" t="s">
        <v>86</v>
      </c>
      <c r="AY200" s="18" t="s">
        <v>168</v>
      </c>
      <c r="BE200" s="272">
        <f>IF(N200="základní",J200,0)</f>
        <v>0</v>
      </c>
      <c r="BF200" s="272">
        <f>IF(N200="snížená",J200,0)</f>
        <v>0</v>
      </c>
      <c r="BG200" s="272">
        <f>IF(N200="zákl. přenesená",J200,0)</f>
        <v>0</v>
      </c>
      <c r="BH200" s="272">
        <f>IF(N200="sníž. přenesená",J200,0)</f>
        <v>0</v>
      </c>
      <c r="BI200" s="272">
        <f>IF(N200="nulová",J200,0)</f>
        <v>0</v>
      </c>
      <c r="BJ200" s="18" t="s">
        <v>86</v>
      </c>
      <c r="BK200" s="272">
        <f>ROUND(I200*H200,2)</f>
        <v>0</v>
      </c>
      <c r="BL200" s="18" t="s">
        <v>174</v>
      </c>
      <c r="BM200" s="271" t="s">
        <v>1029</v>
      </c>
    </row>
    <row r="201" s="2" customFormat="1" ht="21.75" customHeight="1">
      <c r="A201" s="39"/>
      <c r="B201" s="40"/>
      <c r="C201" s="259" t="s">
        <v>650</v>
      </c>
      <c r="D201" s="259" t="s">
        <v>170</v>
      </c>
      <c r="E201" s="260" t="s">
        <v>2212</v>
      </c>
      <c r="F201" s="261" t="s">
        <v>2213</v>
      </c>
      <c r="G201" s="262" t="s">
        <v>1074</v>
      </c>
      <c r="H201" s="263">
        <v>6</v>
      </c>
      <c r="I201" s="264"/>
      <c r="J201" s="265">
        <f>ROUND(I201*H201,2)</f>
        <v>0</v>
      </c>
      <c r="K201" s="266"/>
      <c r="L201" s="45"/>
      <c r="M201" s="267" t="s">
        <v>1</v>
      </c>
      <c r="N201" s="268" t="s">
        <v>43</v>
      </c>
      <c r="O201" s="92"/>
      <c r="P201" s="269">
        <f>O201*H201</f>
        <v>0</v>
      </c>
      <c r="Q201" s="269">
        <v>0</v>
      </c>
      <c r="R201" s="269">
        <f>Q201*H201</f>
        <v>0</v>
      </c>
      <c r="S201" s="269">
        <v>0</v>
      </c>
      <c r="T201" s="27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71" t="s">
        <v>174</v>
      </c>
      <c r="AT201" s="271" t="s">
        <v>170</v>
      </c>
      <c r="AU201" s="271" t="s">
        <v>86</v>
      </c>
      <c r="AY201" s="18" t="s">
        <v>168</v>
      </c>
      <c r="BE201" s="272">
        <f>IF(N201="základní",J201,0)</f>
        <v>0</v>
      </c>
      <c r="BF201" s="272">
        <f>IF(N201="snížená",J201,0)</f>
        <v>0</v>
      </c>
      <c r="BG201" s="272">
        <f>IF(N201="zákl. přenesená",J201,0)</f>
        <v>0</v>
      </c>
      <c r="BH201" s="272">
        <f>IF(N201="sníž. přenesená",J201,0)</f>
        <v>0</v>
      </c>
      <c r="BI201" s="272">
        <f>IF(N201="nulová",J201,0)</f>
        <v>0</v>
      </c>
      <c r="BJ201" s="18" t="s">
        <v>86</v>
      </c>
      <c r="BK201" s="272">
        <f>ROUND(I201*H201,2)</f>
        <v>0</v>
      </c>
      <c r="BL201" s="18" t="s">
        <v>174</v>
      </c>
      <c r="BM201" s="271" t="s">
        <v>1041</v>
      </c>
    </row>
    <row r="202" s="2" customFormat="1" ht="21.75" customHeight="1">
      <c r="A202" s="39"/>
      <c r="B202" s="40"/>
      <c r="C202" s="259" t="s">
        <v>654</v>
      </c>
      <c r="D202" s="259" t="s">
        <v>170</v>
      </c>
      <c r="E202" s="260" t="s">
        <v>2214</v>
      </c>
      <c r="F202" s="261" t="s">
        <v>2215</v>
      </c>
      <c r="G202" s="262" t="s">
        <v>1074</v>
      </c>
      <c r="H202" s="263">
        <v>6</v>
      </c>
      <c r="I202" s="264"/>
      <c r="J202" s="265">
        <f>ROUND(I202*H202,2)</f>
        <v>0</v>
      </c>
      <c r="K202" s="266"/>
      <c r="L202" s="45"/>
      <c r="M202" s="267" t="s">
        <v>1</v>
      </c>
      <c r="N202" s="268" t="s">
        <v>43</v>
      </c>
      <c r="O202" s="92"/>
      <c r="P202" s="269">
        <f>O202*H202</f>
        <v>0</v>
      </c>
      <c r="Q202" s="269">
        <v>0</v>
      </c>
      <c r="R202" s="269">
        <f>Q202*H202</f>
        <v>0</v>
      </c>
      <c r="S202" s="269">
        <v>0</v>
      </c>
      <c r="T202" s="27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71" t="s">
        <v>174</v>
      </c>
      <c r="AT202" s="271" t="s">
        <v>170</v>
      </c>
      <c r="AU202" s="271" t="s">
        <v>86</v>
      </c>
      <c r="AY202" s="18" t="s">
        <v>168</v>
      </c>
      <c r="BE202" s="272">
        <f>IF(N202="základní",J202,0)</f>
        <v>0</v>
      </c>
      <c r="BF202" s="272">
        <f>IF(N202="snížená",J202,0)</f>
        <v>0</v>
      </c>
      <c r="BG202" s="272">
        <f>IF(N202="zákl. přenesená",J202,0)</f>
        <v>0</v>
      </c>
      <c r="BH202" s="272">
        <f>IF(N202="sníž. přenesená",J202,0)</f>
        <v>0</v>
      </c>
      <c r="BI202" s="272">
        <f>IF(N202="nulová",J202,0)</f>
        <v>0</v>
      </c>
      <c r="BJ202" s="18" t="s">
        <v>86</v>
      </c>
      <c r="BK202" s="272">
        <f>ROUND(I202*H202,2)</f>
        <v>0</v>
      </c>
      <c r="BL202" s="18" t="s">
        <v>174</v>
      </c>
      <c r="BM202" s="271" t="s">
        <v>259</v>
      </c>
    </row>
    <row r="203" s="2" customFormat="1" ht="21.75" customHeight="1">
      <c r="A203" s="39"/>
      <c r="B203" s="40"/>
      <c r="C203" s="259" t="s">
        <v>658</v>
      </c>
      <c r="D203" s="259" t="s">
        <v>170</v>
      </c>
      <c r="E203" s="260" t="s">
        <v>2216</v>
      </c>
      <c r="F203" s="261" t="s">
        <v>2217</v>
      </c>
      <c r="G203" s="262" t="s">
        <v>1074</v>
      </c>
      <c r="H203" s="263">
        <v>129</v>
      </c>
      <c r="I203" s="264"/>
      <c r="J203" s="265">
        <f>ROUND(I203*H203,2)</f>
        <v>0</v>
      </c>
      <c r="K203" s="266"/>
      <c r="L203" s="45"/>
      <c r="M203" s="267" t="s">
        <v>1</v>
      </c>
      <c r="N203" s="268" t="s">
        <v>43</v>
      </c>
      <c r="O203" s="92"/>
      <c r="P203" s="269">
        <f>O203*H203</f>
        <v>0</v>
      </c>
      <c r="Q203" s="269">
        <v>0</v>
      </c>
      <c r="R203" s="269">
        <f>Q203*H203</f>
        <v>0</v>
      </c>
      <c r="S203" s="269">
        <v>0</v>
      </c>
      <c r="T203" s="27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71" t="s">
        <v>174</v>
      </c>
      <c r="AT203" s="271" t="s">
        <v>170</v>
      </c>
      <c r="AU203" s="271" t="s">
        <v>86</v>
      </c>
      <c r="AY203" s="18" t="s">
        <v>168</v>
      </c>
      <c r="BE203" s="272">
        <f>IF(N203="základní",J203,0)</f>
        <v>0</v>
      </c>
      <c r="BF203" s="272">
        <f>IF(N203="snížená",J203,0)</f>
        <v>0</v>
      </c>
      <c r="BG203" s="272">
        <f>IF(N203="zákl. přenesená",J203,0)</f>
        <v>0</v>
      </c>
      <c r="BH203" s="272">
        <f>IF(N203="sníž. přenesená",J203,0)</f>
        <v>0</v>
      </c>
      <c r="BI203" s="272">
        <f>IF(N203="nulová",J203,0)</f>
        <v>0</v>
      </c>
      <c r="BJ203" s="18" t="s">
        <v>86</v>
      </c>
      <c r="BK203" s="272">
        <f>ROUND(I203*H203,2)</f>
        <v>0</v>
      </c>
      <c r="BL203" s="18" t="s">
        <v>174</v>
      </c>
      <c r="BM203" s="271" t="s">
        <v>1059</v>
      </c>
    </row>
    <row r="204" s="2" customFormat="1" ht="21.75" customHeight="1">
      <c r="A204" s="39"/>
      <c r="B204" s="40"/>
      <c r="C204" s="259" t="s">
        <v>662</v>
      </c>
      <c r="D204" s="259" t="s">
        <v>170</v>
      </c>
      <c r="E204" s="260" t="s">
        <v>2218</v>
      </c>
      <c r="F204" s="261" t="s">
        <v>2219</v>
      </c>
      <c r="G204" s="262" t="s">
        <v>1074</v>
      </c>
      <c r="H204" s="263">
        <v>5</v>
      </c>
      <c r="I204" s="264"/>
      <c r="J204" s="265">
        <f>ROUND(I204*H204,2)</f>
        <v>0</v>
      </c>
      <c r="K204" s="266"/>
      <c r="L204" s="45"/>
      <c r="M204" s="267" t="s">
        <v>1</v>
      </c>
      <c r="N204" s="268" t="s">
        <v>43</v>
      </c>
      <c r="O204" s="92"/>
      <c r="P204" s="269">
        <f>O204*H204</f>
        <v>0</v>
      </c>
      <c r="Q204" s="269">
        <v>0</v>
      </c>
      <c r="R204" s="269">
        <f>Q204*H204</f>
        <v>0</v>
      </c>
      <c r="S204" s="269">
        <v>0</v>
      </c>
      <c r="T204" s="27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71" t="s">
        <v>174</v>
      </c>
      <c r="AT204" s="271" t="s">
        <v>170</v>
      </c>
      <c r="AU204" s="271" t="s">
        <v>86</v>
      </c>
      <c r="AY204" s="18" t="s">
        <v>168</v>
      </c>
      <c r="BE204" s="272">
        <f>IF(N204="základní",J204,0)</f>
        <v>0</v>
      </c>
      <c r="BF204" s="272">
        <f>IF(N204="snížená",J204,0)</f>
        <v>0</v>
      </c>
      <c r="BG204" s="272">
        <f>IF(N204="zákl. přenesená",J204,0)</f>
        <v>0</v>
      </c>
      <c r="BH204" s="272">
        <f>IF(N204="sníž. přenesená",J204,0)</f>
        <v>0</v>
      </c>
      <c r="BI204" s="272">
        <f>IF(N204="nulová",J204,0)</f>
        <v>0</v>
      </c>
      <c r="BJ204" s="18" t="s">
        <v>86</v>
      </c>
      <c r="BK204" s="272">
        <f>ROUND(I204*H204,2)</f>
        <v>0</v>
      </c>
      <c r="BL204" s="18" t="s">
        <v>174</v>
      </c>
      <c r="BM204" s="271" t="s">
        <v>1071</v>
      </c>
    </row>
    <row r="205" s="2" customFormat="1" ht="21.75" customHeight="1">
      <c r="A205" s="39"/>
      <c r="B205" s="40"/>
      <c r="C205" s="259" t="s">
        <v>666</v>
      </c>
      <c r="D205" s="259" t="s">
        <v>170</v>
      </c>
      <c r="E205" s="260" t="s">
        <v>2220</v>
      </c>
      <c r="F205" s="261" t="s">
        <v>2221</v>
      </c>
      <c r="G205" s="262" t="s">
        <v>1074</v>
      </c>
      <c r="H205" s="263">
        <v>5</v>
      </c>
      <c r="I205" s="264"/>
      <c r="J205" s="265">
        <f>ROUND(I205*H205,2)</f>
        <v>0</v>
      </c>
      <c r="K205" s="266"/>
      <c r="L205" s="45"/>
      <c r="M205" s="267" t="s">
        <v>1</v>
      </c>
      <c r="N205" s="268" t="s">
        <v>43</v>
      </c>
      <c r="O205" s="92"/>
      <c r="P205" s="269">
        <f>O205*H205</f>
        <v>0</v>
      </c>
      <c r="Q205" s="269">
        <v>0</v>
      </c>
      <c r="R205" s="269">
        <f>Q205*H205</f>
        <v>0</v>
      </c>
      <c r="S205" s="269">
        <v>0</v>
      </c>
      <c r="T205" s="27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71" t="s">
        <v>174</v>
      </c>
      <c r="AT205" s="271" t="s">
        <v>170</v>
      </c>
      <c r="AU205" s="271" t="s">
        <v>86</v>
      </c>
      <c r="AY205" s="18" t="s">
        <v>168</v>
      </c>
      <c r="BE205" s="272">
        <f>IF(N205="základní",J205,0)</f>
        <v>0</v>
      </c>
      <c r="BF205" s="272">
        <f>IF(N205="snížená",J205,0)</f>
        <v>0</v>
      </c>
      <c r="BG205" s="272">
        <f>IF(N205="zákl. přenesená",J205,0)</f>
        <v>0</v>
      </c>
      <c r="BH205" s="272">
        <f>IF(N205="sníž. přenesená",J205,0)</f>
        <v>0</v>
      </c>
      <c r="BI205" s="272">
        <f>IF(N205="nulová",J205,0)</f>
        <v>0</v>
      </c>
      <c r="BJ205" s="18" t="s">
        <v>86</v>
      </c>
      <c r="BK205" s="272">
        <f>ROUND(I205*H205,2)</f>
        <v>0</v>
      </c>
      <c r="BL205" s="18" t="s">
        <v>174</v>
      </c>
      <c r="BM205" s="271" t="s">
        <v>1080</v>
      </c>
    </row>
    <row r="206" s="2" customFormat="1" ht="16.5" customHeight="1">
      <c r="A206" s="39"/>
      <c r="B206" s="40"/>
      <c r="C206" s="317" t="s">
        <v>673</v>
      </c>
      <c r="D206" s="317" t="s">
        <v>256</v>
      </c>
      <c r="E206" s="318" t="s">
        <v>2222</v>
      </c>
      <c r="F206" s="319" t="s">
        <v>2223</v>
      </c>
      <c r="G206" s="320" t="s">
        <v>1074</v>
      </c>
      <c r="H206" s="321">
        <v>8</v>
      </c>
      <c r="I206" s="322"/>
      <c r="J206" s="323">
        <f>ROUND(I206*H206,2)</f>
        <v>0</v>
      </c>
      <c r="K206" s="324"/>
      <c r="L206" s="325"/>
      <c r="M206" s="326" t="s">
        <v>1</v>
      </c>
      <c r="N206" s="327" t="s">
        <v>43</v>
      </c>
      <c r="O206" s="92"/>
      <c r="P206" s="269">
        <f>O206*H206</f>
        <v>0</v>
      </c>
      <c r="Q206" s="269">
        <v>0</v>
      </c>
      <c r="R206" s="269">
        <f>Q206*H206</f>
        <v>0</v>
      </c>
      <c r="S206" s="269">
        <v>0</v>
      </c>
      <c r="T206" s="27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71" t="s">
        <v>213</v>
      </c>
      <c r="AT206" s="271" t="s">
        <v>256</v>
      </c>
      <c r="AU206" s="271" t="s">
        <v>86</v>
      </c>
      <c r="AY206" s="18" t="s">
        <v>168</v>
      </c>
      <c r="BE206" s="272">
        <f>IF(N206="základní",J206,0)</f>
        <v>0</v>
      </c>
      <c r="BF206" s="272">
        <f>IF(N206="snížená",J206,0)</f>
        <v>0</v>
      </c>
      <c r="BG206" s="272">
        <f>IF(N206="zákl. přenesená",J206,0)</f>
        <v>0</v>
      </c>
      <c r="BH206" s="272">
        <f>IF(N206="sníž. přenesená",J206,0)</f>
        <v>0</v>
      </c>
      <c r="BI206" s="272">
        <f>IF(N206="nulová",J206,0)</f>
        <v>0</v>
      </c>
      <c r="BJ206" s="18" t="s">
        <v>86</v>
      </c>
      <c r="BK206" s="272">
        <f>ROUND(I206*H206,2)</f>
        <v>0</v>
      </c>
      <c r="BL206" s="18" t="s">
        <v>174</v>
      </c>
      <c r="BM206" s="271" t="s">
        <v>1090</v>
      </c>
    </row>
    <row r="207" s="2" customFormat="1" ht="16.5" customHeight="1">
      <c r="A207" s="39"/>
      <c r="B207" s="40"/>
      <c r="C207" s="317" t="s">
        <v>678</v>
      </c>
      <c r="D207" s="317" t="s">
        <v>256</v>
      </c>
      <c r="E207" s="318" t="s">
        <v>2224</v>
      </c>
      <c r="F207" s="319" t="s">
        <v>2225</v>
      </c>
      <c r="G207" s="320" t="s">
        <v>1074</v>
      </c>
      <c r="H207" s="321">
        <v>2</v>
      </c>
      <c r="I207" s="322"/>
      <c r="J207" s="323">
        <f>ROUND(I207*H207,2)</f>
        <v>0</v>
      </c>
      <c r="K207" s="324"/>
      <c r="L207" s="325"/>
      <c r="M207" s="326" t="s">
        <v>1</v>
      </c>
      <c r="N207" s="327" t="s">
        <v>43</v>
      </c>
      <c r="O207" s="92"/>
      <c r="P207" s="269">
        <f>O207*H207</f>
        <v>0</v>
      </c>
      <c r="Q207" s="269">
        <v>0</v>
      </c>
      <c r="R207" s="269">
        <f>Q207*H207</f>
        <v>0</v>
      </c>
      <c r="S207" s="269">
        <v>0</v>
      </c>
      <c r="T207" s="27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71" t="s">
        <v>213</v>
      </c>
      <c r="AT207" s="271" t="s">
        <v>256</v>
      </c>
      <c r="AU207" s="271" t="s">
        <v>86</v>
      </c>
      <c r="AY207" s="18" t="s">
        <v>168</v>
      </c>
      <c r="BE207" s="272">
        <f>IF(N207="základní",J207,0)</f>
        <v>0</v>
      </c>
      <c r="BF207" s="272">
        <f>IF(N207="snížená",J207,0)</f>
        <v>0</v>
      </c>
      <c r="BG207" s="272">
        <f>IF(N207="zákl. přenesená",J207,0)</f>
        <v>0</v>
      </c>
      <c r="BH207" s="272">
        <f>IF(N207="sníž. přenesená",J207,0)</f>
        <v>0</v>
      </c>
      <c r="BI207" s="272">
        <f>IF(N207="nulová",J207,0)</f>
        <v>0</v>
      </c>
      <c r="BJ207" s="18" t="s">
        <v>86</v>
      </c>
      <c r="BK207" s="272">
        <f>ROUND(I207*H207,2)</f>
        <v>0</v>
      </c>
      <c r="BL207" s="18" t="s">
        <v>174</v>
      </c>
      <c r="BM207" s="271" t="s">
        <v>1098</v>
      </c>
    </row>
    <row r="208" s="2" customFormat="1" ht="16.5" customHeight="1">
      <c r="A208" s="39"/>
      <c r="B208" s="40"/>
      <c r="C208" s="259" t="s">
        <v>685</v>
      </c>
      <c r="D208" s="259" t="s">
        <v>170</v>
      </c>
      <c r="E208" s="260" t="s">
        <v>2226</v>
      </c>
      <c r="F208" s="261" t="s">
        <v>2227</v>
      </c>
      <c r="G208" s="262" t="s">
        <v>1074</v>
      </c>
      <c r="H208" s="263">
        <v>1</v>
      </c>
      <c r="I208" s="264"/>
      <c r="J208" s="265">
        <f>ROUND(I208*H208,2)</f>
        <v>0</v>
      </c>
      <c r="K208" s="266"/>
      <c r="L208" s="45"/>
      <c r="M208" s="267" t="s">
        <v>1</v>
      </c>
      <c r="N208" s="268" t="s">
        <v>43</v>
      </c>
      <c r="O208" s="92"/>
      <c r="P208" s="269">
        <f>O208*H208</f>
        <v>0</v>
      </c>
      <c r="Q208" s="269">
        <v>0</v>
      </c>
      <c r="R208" s="269">
        <f>Q208*H208</f>
        <v>0</v>
      </c>
      <c r="S208" s="269">
        <v>0</v>
      </c>
      <c r="T208" s="27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71" t="s">
        <v>174</v>
      </c>
      <c r="AT208" s="271" t="s">
        <v>170</v>
      </c>
      <c r="AU208" s="271" t="s">
        <v>86</v>
      </c>
      <c r="AY208" s="18" t="s">
        <v>168</v>
      </c>
      <c r="BE208" s="272">
        <f>IF(N208="základní",J208,0)</f>
        <v>0</v>
      </c>
      <c r="BF208" s="272">
        <f>IF(N208="snížená",J208,0)</f>
        <v>0</v>
      </c>
      <c r="BG208" s="272">
        <f>IF(N208="zákl. přenesená",J208,0)</f>
        <v>0</v>
      </c>
      <c r="BH208" s="272">
        <f>IF(N208="sníž. přenesená",J208,0)</f>
        <v>0</v>
      </c>
      <c r="BI208" s="272">
        <f>IF(N208="nulová",J208,0)</f>
        <v>0</v>
      </c>
      <c r="BJ208" s="18" t="s">
        <v>86</v>
      </c>
      <c r="BK208" s="272">
        <f>ROUND(I208*H208,2)</f>
        <v>0</v>
      </c>
      <c r="BL208" s="18" t="s">
        <v>174</v>
      </c>
      <c r="BM208" s="271" t="s">
        <v>1106</v>
      </c>
    </row>
    <row r="209" s="2" customFormat="1" ht="21.75" customHeight="1">
      <c r="A209" s="39"/>
      <c r="B209" s="40"/>
      <c r="C209" s="317" t="s">
        <v>690</v>
      </c>
      <c r="D209" s="317" t="s">
        <v>256</v>
      </c>
      <c r="E209" s="318" t="s">
        <v>2228</v>
      </c>
      <c r="F209" s="319" t="s">
        <v>2229</v>
      </c>
      <c r="G209" s="320" t="s">
        <v>1074</v>
      </c>
      <c r="H209" s="321">
        <v>14</v>
      </c>
      <c r="I209" s="322"/>
      <c r="J209" s="323">
        <f>ROUND(I209*H209,2)</f>
        <v>0</v>
      </c>
      <c r="K209" s="324"/>
      <c r="L209" s="325"/>
      <c r="M209" s="326" t="s">
        <v>1</v>
      </c>
      <c r="N209" s="327" t="s">
        <v>43</v>
      </c>
      <c r="O209" s="92"/>
      <c r="P209" s="269">
        <f>O209*H209</f>
        <v>0</v>
      </c>
      <c r="Q209" s="269">
        <v>0</v>
      </c>
      <c r="R209" s="269">
        <f>Q209*H209</f>
        <v>0</v>
      </c>
      <c r="S209" s="269">
        <v>0</v>
      </c>
      <c r="T209" s="27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71" t="s">
        <v>213</v>
      </c>
      <c r="AT209" s="271" t="s">
        <v>256</v>
      </c>
      <c r="AU209" s="271" t="s">
        <v>86</v>
      </c>
      <c r="AY209" s="18" t="s">
        <v>168</v>
      </c>
      <c r="BE209" s="272">
        <f>IF(N209="základní",J209,0)</f>
        <v>0</v>
      </c>
      <c r="BF209" s="272">
        <f>IF(N209="snížená",J209,0)</f>
        <v>0</v>
      </c>
      <c r="BG209" s="272">
        <f>IF(N209="zákl. přenesená",J209,0)</f>
        <v>0</v>
      </c>
      <c r="BH209" s="272">
        <f>IF(N209="sníž. přenesená",J209,0)</f>
        <v>0</v>
      </c>
      <c r="BI209" s="272">
        <f>IF(N209="nulová",J209,0)</f>
        <v>0</v>
      </c>
      <c r="BJ209" s="18" t="s">
        <v>86</v>
      </c>
      <c r="BK209" s="272">
        <f>ROUND(I209*H209,2)</f>
        <v>0</v>
      </c>
      <c r="BL209" s="18" t="s">
        <v>174</v>
      </c>
      <c r="BM209" s="271" t="s">
        <v>1114</v>
      </c>
    </row>
    <row r="210" s="2" customFormat="1" ht="21.75" customHeight="1">
      <c r="A210" s="39"/>
      <c r="B210" s="40"/>
      <c r="C210" s="317" t="s">
        <v>695</v>
      </c>
      <c r="D210" s="317" t="s">
        <v>256</v>
      </c>
      <c r="E210" s="318" t="s">
        <v>2230</v>
      </c>
      <c r="F210" s="319" t="s">
        <v>2231</v>
      </c>
      <c r="G210" s="320" t="s">
        <v>1074</v>
      </c>
      <c r="H210" s="321">
        <v>13</v>
      </c>
      <c r="I210" s="322"/>
      <c r="J210" s="323">
        <f>ROUND(I210*H210,2)</f>
        <v>0</v>
      </c>
      <c r="K210" s="324"/>
      <c r="L210" s="325"/>
      <c r="M210" s="326" t="s">
        <v>1</v>
      </c>
      <c r="N210" s="327" t="s">
        <v>43</v>
      </c>
      <c r="O210" s="92"/>
      <c r="P210" s="269">
        <f>O210*H210</f>
        <v>0</v>
      </c>
      <c r="Q210" s="269">
        <v>0</v>
      </c>
      <c r="R210" s="269">
        <f>Q210*H210</f>
        <v>0</v>
      </c>
      <c r="S210" s="269">
        <v>0</v>
      </c>
      <c r="T210" s="27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71" t="s">
        <v>213</v>
      </c>
      <c r="AT210" s="271" t="s">
        <v>256</v>
      </c>
      <c r="AU210" s="271" t="s">
        <v>86</v>
      </c>
      <c r="AY210" s="18" t="s">
        <v>168</v>
      </c>
      <c r="BE210" s="272">
        <f>IF(N210="základní",J210,0)</f>
        <v>0</v>
      </c>
      <c r="BF210" s="272">
        <f>IF(N210="snížená",J210,0)</f>
        <v>0</v>
      </c>
      <c r="BG210" s="272">
        <f>IF(N210="zákl. přenesená",J210,0)</f>
        <v>0</v>
      </c>
      <c r="BH210" s="272">
        <f>IF(N210="sníž. přenesená",J210,0)</f>
        <v>0</v>
      </c>
      <c r="BI210" s="272">
        <f>IF(N210="nulová",J210,0)</f>
        <v>0</v>
      </c>
      <c r="BJ210" s="18" t="s">
        <v>86</v>
      </c>
      <c r="BK210" s="272">
        <f>ROUND(I210*H210,2)</f>
        <v>0</v>
      </c>
      <c r="BL210" s="18" t="s">
        <v>174</v>
      </c>
      <c r="BM210" s="271" t="s">
        <v>1122</v>
      </c>
    </row>
    <row r="211" s="2" customFormat="1" ht="21.75" customHeight="1">
      <c r="A211" s="39"/>
      <c r="B211" s="40"/>
      <c r="C211" s="317" t="s">
        <v>701</v>
      </c>
      <c r="D211" s="317" t="s">
        <v>256</v>
      </c>
      <c r="E211" s="318" t="s">
        <v>2232</v>
      </c>
      <c r="F211" s="319" t="s">
        <v>2233</v>
      </c>
      <c r="G211" s="320" t="s">
        <v>1074</v>
      </c>
      <c r="H211" s="321">
        <v>7</v>
      </c>
      <c r="I211" s="322"/>
      <c r="J211" s="323">
        <f>ROUND(I211*H211,2)</f>
        <v>0</v>
      </c>
      <c r="K211" s="324"/>
      <c r="L211" s="325"/>
      <c r="M211" s="326" t="s">
        <v>1</v>
      </c>
      <c r="N211" s="327" t="s">
        <v>43</v>
      </c>
      <c r="O211" s="92"/>
      <c r="P211" s="269">
        <f>O211*H211</f>
        <v>0</v>
      </c>
      <c r="Q211" s="269">
        <v>0</v>
      </c>
      <c r="R211" s="269">
        <f>Q211*H211</f>
        <v>0</v>
      </c>
      <c r="S211" s="269">
        <v>0</v>
      </c>
      <c r="T211" s="27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71" t="s">
        <v>213</v>
      </c>
      <c r="AT211" s="271" t="s">
        <v>256</v>
      </c>
      <c r="AU211" s="271" t="s">
        <v>86</v>
      </c>
      <c r="AY211" s="18" t="s">
        <v>168</v>
      </c>
      <c r="BE211" s="272">
        <f>IF(N211="základní",J211,0)</f>
        <v>0</v>
      </c>
      <c r="BF211" s="272">
        <f>IF(N211="snížená",J211,0)</f>
        <v>0</v>
      </c>
      <c r="BG211" s="272">
        <f>IF(N211="zákl. přenesená",J211,0)</f>
        <v>0</v>
      </c>
      <c r="BH211" s="272">
        <f>IF(N211="sníž. přenesená",J211,0)</f>
        <v>0</v>
      </c>
      <c r="BI211" s="272">
        <f>IF(N211="nulová",J211,0)</f>
        <v>0</v>
      </c>
      <c r="BJ211" s="18" t="s">
        <v>86</v>
      </c>
      <c r="BK211" s="272">
        <f>ROUND(I211*H211,2)</f>
        <v>0</v>
      </c>
      <c r="BL211" s="18" t="s">
        <v>174</v>
      </c>
      <c r="BM211" s="271" t="s">
        <v>1130</v>
      </c>
    </row>
    <row r="212" s="2" customFormat="1" ht="21.75" customHeight="1">
      <c r="A212" s="39"/>
      <c r="B212" s="40"/>
      <c r="C212" s="259" t="s">
        <v>706</v>
      </c>
      <c r="D212" s="259" t="s">
        <v>170</v>
      </c>
      <c r="E212" s="260" t="s">
        <v>2234</v>
      </c>
      <c r="F212" s="261" t="s">
        <v>2235</v>
      </c>
      <c r="G212" s="262" t="s">
        <v>1074</v>
      </c>
      <c r="H212" s="263">
        <v>2</v>
      </c>
      <c r="I212" s="264"/>
      <c r="J212" s="265">
        <f>ROUND(I212*H212,2)</f>
        <v>0</v>
      </c>
      <c r="K212" s="266"/>
      <c r="L212" s="45"/>
      <c r="M212" s="267" t="s">
        <v>1</v>
      </c>
      <c r="N212" s="268" t="s">
        <v>43</v>
      </c>
      <c r="O212" s="92"/>
      <c r="P212" s="269">
        <f>O212*H212</f>
        <v>0</v>
      </c>
      <c r="Q212" s="269">
        <v>0</v>
      </c>
      <c r="R212" s="269">
        <f>Q212*H212</f>
        <v>0</v>
      </c>
      <c r="S212" s="269">
        <v>0</v>
      </c>
      <c r="T212" s="27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71" t="s">
        <v>174</v>
      </c>
      <c r="AT212" s="271" t="s">
        <v>170</v>
      </c>
      <c r="AU212" s="271" t="s">
        <v>86</v>
      </c>
      <c r="AY212" s="18" t="s">
        <v>168</v>
      </c>
      <c r="BE212" s="272">
        <f>IF(N212="základní",J212,0)</f>
        <v>0</v>
      </c>
      <c r="BF212" s="272">
        <f>IF(N212="snížená",J212,0)</f>
        <v>0</v>
      </c>
      <c r="BG212" s="272">
        <f>IF(N212="zákl. přenesená",J212,0)</f>
        <v>0</v>
      </c>
      <c r="BH212" s="272">
        <f>IF(N212="sníž. přenesená",J212,0)</f>
        <v>0</v>
      </c>
      <c r="BI212" s="272">
        <f>IF(N212="nulová",J212,0)</f>
        <v>0</v>
      </c>
      <c r="BJ212" s="18" t="s">
        <v>86</v>
      </c>
      <c r="BK212" s="272">
        <f>ROUND(I212*H212,2)</f>
        <v>0</v>
      </c>
      <c r="BL212" s="18" t="s">
        <v>174</v>
      </c>
      <c r="BM212" s="271" t="s">
        <v>1138</v>
      </c>
    </row>
    <row r="213" s="2" customFormat="1" ht="21.75" customHeight="1">
      <c r="A213" s="39"/>
      <c r="B213" s="40"/>
      <c r="C213" s="317" t="s">
        <v>711</v>
      </c>
      <c r="D213" s="317" t="s">
        <v>256</v>
      </c>
      <c r="E213" s="318" t="s">
        <v>2236</v>
      </c>
      <c r="F213" s="319" t="s">
        <v>2237</v>
      </c>
      <c r="G213" s="320" t="s">
        <v>1074</v>
      </c>
      <c r="H213" s="321">
        <v>1</v>
      </c>
      <c r="I213" s="322"/>
      <c r="J213" s="323">
        <f>ROUND(I213*H213,2)</f>
        <v>0</v>
      </c>
      <c r="K213" s="324"/>
      <c r="L213" s="325"/>
      <c r="M213" s="326" t="s">
        <v>1</v>
      </c>
      <c r="N213" s="327" t="s">
        <v>43</v>
      </c>
      <c r="O213" s="92"/>
      <c r="P213" s="269">
        <f>O213*H213</f>
        <v>0</v>
      </c>
      <c r="Q213" s="269">
        <v>0</v>
      </c>
      <c r="R213" s="269">
        <f>Q213*H213</f>
        <v>0</v>
      </c>
      <c r="S213" s="269">
        <v>0</v>
      </c>
      <c r="T213" s="27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71" t="s">
        <v>213</v>
      </c>
      <c r="AT213" s="271" t="s">
        <v>256</v>
      </c>
      <c r="AU213" s="271" t="s">
        <v>86</v>
      </c>
      <c r="AY213" s="18" t="s">
        <v>168</v>
      </c>
      <c r="BE213" s="272">
        <f>IF(N213="základní",J213,0)</f>
        <v>0</v>
      </c>
      <c r="BF213" s="272">
        <f>IF(N213="snížená",J213,0)</f>
        <v>0</v>
      </c>
      <c r="BG213" s="272">
        <f>IF(N213="zákl. přenesená",J213,0)</f>
        <v>0</v>
      </c>
      <c r="BH213" s="272">
        <f>IF(N213="sníž. přenesená",J213,0)</f>
        <v>0</v>
      </c>
      <c r="BI213" s="272">
        <f>IF(N213="nulová",J213,0)</f>
        <v>0</v>
      </c>
      <c r="BJ213" s="18" t="s">
        <v>86</v>
      </c>
      <c r="BK213" s="272">
        <f>ROUND(I213*H213,2)</f>
        <v>0</v>
      </c>
      <c r="BL213" s="18" t="s">
        <v>174</v>
      </c>
      <c r="BM213" s="271" t="s">
        <v>1146</v>
      </c>
    </row>
    <row r="214" s="2" customFormat="1" ht="16.5" customHeight="1">
      <c r="A214" s="39"/>
      <c r="B214" s="40"/>
      <c r="C214" s="317" t="s">
        <v>744</v>
      </c>
      <c r="D214" s="317" t="s">
        <v>256</v>
      </c>
      <c r="E214" s="318" t="s">
        <v>2238</v>
      </c>
      <c r="F214" s="319" t="s">
        <v>2239</v>
      </c>
      <c r="G214" s="320" t="s">
        <v>1074</v>
      </c>
      <c r="H214" s="321">
        <v>6</v>
      </c>
      <c r="I214" s="322"/>
      <c r="J214" s="323">
        <f>ROUND(I214*H214,2)</f>
        <v>0</v>
      </c>
      <c r="K214" s="324"/>
      <c r="L214" s="325"/>
      <c r="M214" s="326" t="s">
        <v>1</v>
      </c>
      <c r="N214" s="327" t="s">
        <v>43</v>
      </c>
      <c r="O214" s="92"/>
      <c r="P214" s="269">
        <f>O214*H214</f>
        <v>0</v>
      </c>
      <c r="Q214" s="269">
        <v>0</v>
      </c>
      <c r="R214" s="269">
        <f>Q214*H214</f>
        <v>0</v>
      </c>
      <c r="S214" s="269">
        <v>0</v>
      </c>
      <c r="T214" s="27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71" t="s">
        <v>213</v>
      </c>
      <c r="AT214" s="271" t="s">
        <v>256</v>
      </c>
      <c r="AU214" s="271" t="s">
        <v>86</v>
      </c>
      <c r="AY214" s="18" t="s">
        <v>168</v>
      </c>
      <c r="BE214" s="272">
        <f>IF(N214="základní",J214,0)</f>
        <v>0</v>
      </c>
      <c r="BF214" s="272">
        <f>IF(N214="snížená",J214,0)</f>
        <v>0</v>
      </c>
      <c r="BG214" s="272">
        <f>IF(N214="zákl. přenesená",J214,0)</f>
        <v>0</v>
      </c>
      <c r="BH214" s="272">
        <f>IF(N214="sníž. přenesená",J214,0)</f>
        <v>0</v>
      </c>
      <c r="BI214" s="272">
        <f>IF(N214="nulová",J214,0)</f>
        <v>0</v>
      </c>
      <c r="BJ214" s="18" t="s">
        <v>86</v>
      </c>
      <c r="BK214" s="272">
        <f>ROUND(I214*H214,2)</f>
        <v>0</v>
      </c>
      <c r="BL214" s="18" t="s">
        <v>174</v>
      </c>
      <c r="BM214" s="271" t="s">
        <v>1154</v>
      </c>
    </row>
    <row r="215" s="2" customFormat="1" ht="16.5" customHeight="1">
      <c r="A215" s="39"/>
      <c r="B215" s="40"/>
      <c r="C215" s="317" t="s">
        <v>757</v>
      </c>
      <c r="D215" s="317" t="s">
        <v>256</v>
      </c>
      <c r="E215" s="318" t="s">
        <v>2240</v>
      </c>
      <c r="F215" s="319" t="s">
        <v>2241</v>
      </c>
      <c r="G215" s="320" t="s">
        <v>1074</v>
      </c>
      <c r="H215" s="321">
        <v>2</v>
      </c>
      <c r="I215" s="322"/>
      <c r="J215" s="323">
        <f>ROUND(I215*H215,2)</f>
        <v>0</v>
      </c>
      <c r="K215" s="324"/>
      <c r="L215" s="325"/>
      <c r="M215" s="326" t="s">
        <v>1</v>
      </c>
      <c r="N215" s="327" t="s">
        <v>43</v>
      </c>
      <c r="O215" s="92"/>
      <c r="P215" s="269">
        <f>O215*H215</f>
        <v>0</v>
      </c>
      <c r="Q215" s="269">
        <v>0</v>
      </c>
      <c r="R215" s="269">
        <f>Q215*H215</f>
        <v>0</v>
      </c>
      <c r="S215" s="269">
        <v>0</v>
      </c>
      <c r="T215" s="27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71" t="s">
        <v>213</v>
      </c>
      <c r="AT215" s="271" t="s">
        <v>256</v>
      </c>
      <c r="AU215" s="271" t="s">
        <v>86</v>
      </c>
      <c r="AY215" s="18" t="s">
        <v>168</v>
      </c>
      <c r="BE215" s="272">
        <f>IF(N215="základní",J215,0)</f>
        <v>0</v>
      </c>
      <c r="BF215" s="272">
        <f>IF(N215="snížená",J215,0)</f>
        <v>0</v>
      </c>
      <c r="BG215" s="272">
        <f>IF(N215="zákl. přenesená",J215,0)</f>
        <v>0</v>
      </c>
      <c r="BH215" s="272">
        <f>IF(N215="sníž. přenesená",J215,0)</f>
        <v>0</v>
      </c>
      <c r="BI215" s="272">
        <f>IF(N215="nulová",J215,0)</f>
        <v>0</v>
      </c>
      <c r="BJ215" s="18" t="s">
        <v>86</v>
      </c>
      <c r="BK215" s="272">
        <f>ROUND(I215*H215,2)</f>
        <v>0</v>
      </c>
      <c r="BL215" s="18" t="s">
        <v>174</v>
      </c>
      <c r="BM215" s="271" t="s">
        <v>1162</v>
      </c>
    </row>
    <row r="216" s="2" customFormat="1" ht="16.5" customHeight="1">
      <c r="A216" s="39"/>
      <c r="B216" s="40"/>
      <c r="C216" s="317" t="s">
        <v>762</v>
      </c>
      <c r="D216" s="317" t="s">
        <v>256</v>
      </c>
      <c r="E216" s="318" t="s">
        <v>2242</v>
      </c>
      <c r="F216" s="319" t="s">
        <v>2243</v>
      </c>
      <c r="G216" s="320" t="s">
        <v>1074</v>
      </c>
      <c r="H216" s="321">
        <v>4</v>
      </c>
      <c r="I216" s="322"/>
      <c r="J216" s="323">
        <f>ROUND(I216*H216,2)</f>
        <v>0</v>
      </c>
      <c r="K216" s="324"/>
      <c r="L216" s="325"/>
      <c r="M216" s="326" t="s">
        <v>1</v>
      </c>
      <c r="N216" s="327" t="s">
        <v>43</v>
      </c>
      <c r="O216" s="92"/>
      <c r="P216" s="269">
        <f>O216*H216</f>
        <v>0</v>
      </c>
      <c r="Q216" s="269">
        <v>0</v>
      </c>
      <c r="R216" s="269">
        <f>Q216*H216</f>
        <v>0</v>
      </c>
      <c r="S216" s="269">
        <v>0</v>
      </c>
      <c r="T216" s="27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71" t="s">
        <v>213</v>
      </c>
      <c r="AT216" s="271" t="s">
        <v>256</v>
      </c>
      <c r="AU216" s="271" t="s">
        <v>86</v>
      </c>
      <c r="AY216" s="18" t="s">
        <v>168</v>
      </c>
      <c r="BE216" s="272">
        <f>IF(N216="základní",J216,0)</f>
        <v>0</v>
      </c>
      <c r="BF216" s="272">
        <f>IF(N216="snížená",J216,0)</f>
        <v>0</v>
      </c>
      <c r="BG216" s="272">
        <f>IF(N216="zákl. přenesená",J216,0)</f>
        <v>0</v>
      </c>
      <c r="BH216" s="272">
        <f>IF(N216="sníž. přenesená",J216,0)</f>
        <v>0</v>
      </c>
      <c r="BI216" s="272">
        <f>IF(N216="nulová",J216,0)</f>
        <v>0</v>
      </c>
      <c r="BJ216" s="18" t="s">
        <v>86</v>
      </c>
      <c r="BK216" s="272">
        <f>ROUND(I216*H216,2)</f>
        <v>0</v>
      </c>
      <c r="BL216" s="18" t="s">
        <v>174</v>
      </c>
      <c r="BM216" s="271" t="s">
        <v>1170</v>
      </c>
    </row>
    <row r="217" s="2" customFormat="1" ht="16.5" customHeight="1">
      <c r="A217" s="39"/>
      <c r="B217" s="40"/>
      <c r="C217" s="317" t="s">
        <v>772</v>
      </c>
      <c r="D217" s="317" t="s">
        <v>256</v>
      </c>
      <c r="E217" s="318" t="s">
        <v>2244</v>
      </c>
      <c r="F217" s="319" t="s">
        <v>2245</v>
      </c>
      <c r="G217" s="320" t="s">
        <v>1074</v>
      </c>
      <c r="H217" s="321">
        <v>5</v>
      </c>
      <c r="I217" s="322"/>
      <c r="J217" s="323">
        <f>ROUND(I217*H217,2)</f>
        <v>0</v>
      </c>
      <c r="K217" s="324"/>
      <c r="L217" s="325"/>
      <c r="M217" s="326" t="s">
        <v>1</v>
      </c>
      <c r="N217" s="327" t="s">
        <v>43</v>
      </c>
      <c r="O217" s="92"/>
      <c r="P217" s="269">
        <f>O217*H217</f>
        <v>0</v>
      </c>
      <c r="Q217" s="269">
        <v>0</v>
      </c>
      <c r="R217" s="269">
        <f>Q217*H217</f>
        <v>0</v>
      </c>
      <c r="S217" s="269">
        <v>0</v>
      </c>
      <c r="T217" s="27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71" t="s">
        <v>213</v>
      </c>
      <c r="AT217" s="271" t="s">
        <v>256</v>
      </c>
      <c r="AU217" s="271" t="s">
        <v>86</v>
      </c>
      <c r="AY217" s="18" t="s">
        <v>168</v>
      </c>
      <c r="BE217" s="272">
        <f>IF(N217="základní",J217,0)</f>
        <v>0</v>
      </c>
      <c r="BF217" s="272">
        <f>IF(N217="snížená",J217,0)</f>
        <v>0</v>
      </c>
      <c r="BG217" s="272">
        <f>IF(N217="zákl. přenesená",J217,0)</f>
        <v>0</v>
      </c>
      <c r="BH217" s="272">
        <f>IF(N217="sníž. přenesená",J217,0)</f>
        <v>0</v>
      </c>
      <c r="BI217" s="272">
        <f>IF(N217="nulová",J217,0)</f>
        <v>0</v>
      </c>
      <c r="BJ217" s="18" t="s">
        <v>86</v>
      </c>
      <c r="BK217" s="272">
        <f>ROUND(I217*H217,2)</f>
        <v>0</v>
      </c>
      <c r="BL217" s="18" t="s">
        <v>174</v>
      </c>
      <c r="BM217" s="271" t="s">
        <v>1178</v>
      </c>
    </row>
    <row r="218" s="2" customFormat="1" ht="16.5" customHeight="1">
      <c r="A218" s="39"/>
      <c r="B218" s="40"/>
      <c r="C218" s="317" t="s">
        <v>786</v>
      </c>
      <c r="D218" s="317" t="s">
        <v>256</v>
      </c>
      <c r="E218" s="318" t="s">
        <v>2246</v>
      </c>
      <c r="F218" s="319" t="s">
        <v>2247</v>
      </c>
      <c r="G218" s="320" t="s">
        <v>1074</v>
      </c>
      <c r="H218" s="321">
        <v>4</v>
      </c>
      <c r="I218" s="322"/>
      <c r="J218" s="323">
        <f>ROUND(I218*H218,2)</f>
        <v>0</v>
      </c>
      <c r="K218" s="324"/>
      <c r="L218" s="325"/>
      <c r="M218" s="326" t="s">
        <v>1</v>
      </c>
      <c r="N218" s="327" t="s">
        <v>43</v>
      </c>
      <c r="O218" s="92"/>
      <c r="P218" s="269">
        <f>O218*H218</f>
        <v>0</v>
      </c>
      <c r="Q218" s="269">
        <v>0</v>
      </c>
      <c r="R218" s="269">
        <f>Q218*H218</f>
        <v>0</v>
      </c>
      <c r="S218" s="269">
        <v>0</v>
      </c>
      <c r="T218" s="27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71" t="s">
        <v>213</v>
      </c>
      <c r="AT218" s="271" t="s">
        <v>256</v>
      </c>
      <c r="AU218" s="271" t="s">
        <v>86</v>
      </c>
      <c r="AY218" s="18" t="s">
        <v>168</v>
      </c>
      <c r="BE218" s="272">
        <f>IF(N218="základní",J218,0)</f>
        <v>0</v>
      </c>
      <c r="BF218" s="272">
        <f>IF(N218="snížená",J218,0)</f>
        <v>0</v>
      </c>
      <c r="BG218" s="272">
        <f>IF(N218="zákl. přenesená",J218,0)</f>
        <v>0</v>
      </c>
      <c r="BH218" s="272">
        <f>IF(N218="sníž. přenesená",J218,0)</f>
        <v>0</v>
      </c>
      <c r="BI218" s="272">
        <f>IF(N218="nulová",J218,0)</f>
        <v>0</v>
      </c>
      <c r="BJ218" s="18" t="s">
        <v>86</v>
      </c>
      <c r="BK218" s="272">
        <f>ROUND(I218*H218,2)</f>
        <v>0</v>
      </c>
      <c r="BL218" s="18" t="s">
        <v>174</v>
      </c>
      <c r="BM218" s="271" t="s">
        <v>1186</v>
      </c>
    </row>
    <row r="219" s="2" customFormat="1" ht="16.5" customHeight="1">
      <c r="A219" s="39"/>
      <c r="B219" s="40"/>
      <c r="C219" s="317" t="s">
        <v>793</v>
      </c>
      <c r="D219" s="317" t="s">
        <v>256</v>
      </c>
      <c r="E219" s="318" t="s">
        <v>2248</v>
      </c>
      <c r="F219" s="319" t="s">
        <v>2249</v>
      </c>
      <c r="G219" s="320" t="s">
        <v>1074</v>
      </c>
      <c r="H219" s="321">
        <v>1</v>
      </c>
      <c r="I219" s="322"/>
      <c r="J219" s="323">
        <f>ROUND(I219*H219,2)</f>
        <v>0</v>
      </c>
      <c r="K219" s="324"/>
      <c r="L219" s="325"/>
      <c r="M219" s="326" t="s">
        <v>1</v>
      </c>
      <c r="N219" s="327" t="s">
        <v>43</v>
      </c>
      <c r="O219" s="92"/>
      <c r="P219" s="269">
        <f>O219*H219</f>
        <v>0</v>
      </c>
      <c r="Q219" s="269">
        <v>0</v>
      </c>
      <c r="R219" s="269">
        <f>Q219*H219</f>
        <v>0</v>
      </c>
      <c r="S219" s="269">
        <v>0</v>
      </c>
      <c r="T219" s="27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71" t="s">
        <v>213</v>
      </c>
      <c r="AT219" s="271" t="s">
        <v>256</v>
      </c>
      <c r="AU219" s="271" t="s">
        <v>86</v>
      </c>
      <c r="AY219" s="18" t="s">
        <v>168</v>
      </c>
      <c r="BE219" s="272">
        <f>IF(N219="základní",J219,0)</f>
        <v>0</v>
      </c>
      <c r="BF219" s="272">
        <f>IF(N219="snížená",J219,0)</f>
        <v>0</v>
      </c>
      <c r="BG219" s="272">
        <f>IF(N219="zákl. přenesená",J219,0)</f>
        <v>0</v>
      </c>
      <c r="BH219" s="272">
        <f>IF(N219="sníž. přenesená",J219,0)</f>
        <v>0</v>
      </c>
      <c r="BI219" s="272">
        <f>IF(N219="nulová",J219,0)</f>
        <v>0</v>
      </c>
      <c r="BJ219" s="18" t="s">
        <v>86</v>
      </c>
      <c r="BK219" s="272">
        <f>ROUND(I219*H219,2)</f>
        <v>0</v>
      </c>
      <c r="BL219" s="18" t="s">
        <v>174</v>
      </c>
      <c r="BM219" s="271" t="s">
        <v>1194</v>
      </c>
    </row>
    <row r="220" s="2" customFormat="1" ht="16.5" customHeight="1">
      <c r="A220" s="39"/>
      <c r="B220" s="40"/>
      <c r="C220" s="317" t="s">
        <v>799</v>
      </c>
      <c r="D220" s="317" t="s">
        <v>256</v>
      </c>
      <c r="E220" s="318" t="s">
        <v>2250</v>
      </c>
      <c r="F220" s="319" t="s">
        <v>2251</v>
      </c>
      <c r="G220" s="320" t="s">
        <v>1074</v>
      </c>
      <c r="H220" s="321">
        <v>4</v>
      </c>
      <c r="I220" s="322"/>
      <c r="J220" s="323">
        <f>ROUND(I220*H220,2)</f>
        <v>0</v>
      </c>
      <c r="K220" s="324"/>
      <c r="L220" s="325"/>
      <c r="M220" s="326" t="s">
        <v>1</v>
      </c>
      <c r="N220" s="327" t="s">
        <v>43</v>
      </c>
      <c r="O220" s="92"/>
      <c r="P220" s="269">
        <f>O220*H220</f>
        <v>0</v>
      </c>
      <c r="Q220" s="269">
        <v>0</v>
      </c>
      <c r="R220" s="269">
        <f>Q220*H220</f>
        <v>0</v>
      </c>
      <c r="S220" s="269">
        <v>0</v>
      </c>
      <c r="T220" s="27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71" t="s">
        <v>213</v>
      </c>
      <c r="AT220" s="271" t="s">
        <v>256</v>
      </c>
      <c r="AU220" s="271" t="s">
        <v>86</v>
      </c>
      <c r="AY220" s="18" t="s">
        <v>168</v>
      </c>
      <c r="BE220" s="272">
        <f>IF(N220="základní",J220,0)</f>
        <v>0</v>
      </c>
      <c r="BF220" s="272">
        <f>IF(N220="snížená",J220,0)</f>
        <v>0</v>
      </c>
      <c r="BG220" s="272">
        <f>IF(N220="zákl. přenesená",J220,0)</f>
        <v>0</v>
      </c>
      <c r="BH220" s="272">
        <f>IF(N220="sníž. přenesená",J220,0)</f>
        <v>0</v>
      </c>
      <c r="BI220" s="272">
        <f>IF(N220="nulová",J220,0)</f>
        <v>0</v>
      </c>
      <c r="BJ220" s="18" t="s">
        <v>86</v>
      </c>
      <c r="BK220" s="272">
        <f>ROUND(I220*H220,2)</f>
        <v>0</v>
      </c>
      <c r="BL220" s="18" t="s">
        <v>174</v>
      </c>
      <c r="BM220" s="271" t="s">
        <v>1202</v>
      </c>
    </row>
    <row r="221" s="2" customFormat="1" ht="16.5" customHeight="1">
      <c r="A221" s="39"/>
      <c r="B221" s="40"/>
      <c r="C221" s="317" t="s">
        <v>803</v>
      </c>
      <c r="D221" s="317" t="s">
        <v>256</v>
      </c>
      <c r="E221" s="318" t="s">
        <v>2252</v>
      </c>
      <c r="F221" s="319" t="s">
        <v>2253</v>
      </c>
      <c r="G221" s="320" t="s">
        <v>1074</v>
      </c>
      <c r="H221" s="321">
        <v>1</v>
      </c>
      <c r="I221" s="322"/>
      <c r="J221" s="323">
        <f>ROUND(I221*H221,2)</f>
        <v>0</v>
      </c>
      <c r="K221" s="324"/>
      <c r="L221" s="325"/>
      <c r="M221" s="326" t="s">
        <v>1</v>
      </c>
      <c r="N221" s="327" t="s">
        <v>43</v>
      </c>
      <c r="O221" s="92"/>
      <c r="P221" s="269">
        <f>O221*H221</f>
        <v>0</v>
      </c>
      <c r="Q221" s="269">
        <v>0</v>
      </c>
      <c r="R221" s="269">
        <f>Q221*H221</f>
        <v>0</v>
      </c>
      <c r="S221" s="269">
        <v>0</v>
      </c>
      <c r="T221" s="27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71" t="s">
        <v>213</v>
      </c>
      <c r="AT221" s="271" t="s">
        <v>256</v>
      </c>
      <c r="AU221" s="271" t="s">
        <v>86</v>
      </c>
      <c r="AY221" s="18" t="s">
        <v>168</v>
      </c>
      <c r="BE221" s="272">
        <f>IF(N221="základní",J221,0)</f>
        <v>0</v>
      </c>
      <c r="BF221" s="272">
        <f>IF(N221="snížená",J221,0)</f>
        <v>0</v>
      </c>
      <c r="BG221" s="272">
        <f>IF(N221="zákl. přenesená",J221,0)</f>
        <v>0</v>
      </c>
      <c r="BH221" s="272">
        <f>IF(N221="sníž. přenesená",J221,0)</f>
        <v>0</v>
      </c>
      <c r="BI221" s="272">
        <f>IF(N221="nulová",J221,0)</f>
        <v>0</v>
      </c>
      <c r="BJ221" s="18" t="s">
        <v>86</v>
      </c>
      <c r="BK221" s="272">
        <f>ROUND(I221*H221,2)</f>
        <v>0</v>
      </c>
      <c r="BL221" s="18" t="s">
        <v>174</v>
      </c>
      <c r="BM221" s="271" t="s">
        <v>1210</v>
      </c>
    </row>
    <row r="222" s="2" customFormat="1" ht="16.5" customHeight="1">
      <c r="A222" s="39"/>
      <c r="B222" s="40"/>
      <c r="C222" s="317" t="s">
        <v>807</v>
      </c>
      <c r="D222" s="317" t="s">
        <v>256</v>
      </c>
      <c r="E222" s="318" t="s">
        <v>2254</v>
      </c>
      <c r="F222" s="319" t="s">
        <v>2255</v>
      </c>
      <c r="G222" s="320" t="s">
        <v>1074</v>
      </c>
      <c r="H222" s="321">
        <v>4</v>
      </c>
      <c r="I222" s="322"/>
      <c r="J222" s="323">
        <f>ROUND(I222*H222,2)</f>
        <v>0</v>
      </c>
      <c r="K222" s="324"/>
      <c r="L222" s="325"/>
      <c r="M222" s="326" t="s">
        <v>1</v>
      </c>
      <c r="N222" s="327" t="s">
        <v>43</v>
      </c>
      <c r="O222" s="92"/>
      <c r="P222" s="269">
        <f>O222*H222</f>
        <v>0</v>
      </c>
      <c r="Q222" s="269">
        <v>0</v>
      </c>
      <c r="R222" s="269">
        <f>Q222*H222</f>
        <v>0</v>
      </c>
      <c r="S222" s="269">
        <v>0</v>
      </c>
      <c r="T222" s="27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71" t="s">
        <v>213</v>
      </c>
      <c r="AT222" s="271" t="s">
        <v>256</v>
      </c>
      <c r="AU222" s="271" t="s">
        <v>86</v>
      </c>
      <c r="AY222" s="18" t="s">
        <v>168</v>
      </c>
      <c r="BE222" s="272">
        <f>IF(N222="základní",J222,0)</f>
        <v>0</v>
      </c>
      <c r="BF222" s="272">
        <f>IF(N222="snížená",J222,0)</f>
        <v>0</v>
      </c>
      <c r="BG222" s="272">
        <f>IF(N222="zákl. přenesená",J222,0)</f>
        <v>0</v>
      </c>
      <c r="BH222" s="272">
        <f>IF(N222="sníž. přenesená",J222,0)</f>
        <v>0</v>
      </c>
      <c r="BI222" s="272">
        <f>IF(N222="nulová",J222,0)</f>
        <v>0</v>
      </c>
      <c r="BJ222" s="18" t="s">
        <v>86</v>
      </c>
      <c r="BK222" s="272">
        <f>ROUND(I222*H222,2)</f>
        <v>0</v>
      </c>
      <c r="BL222" s="18" t="s">
        <v>174</v>
      </c>
      <c r="BM222" s="271" t="s">
        <v>1220</v>
      </c>
    </row>
    <row r="223" s="2" customFormat="1" ht="16.5" customHeight="1">
      <c r="A223" s="39"/>
      <c r="B223" s="40"/>
      <c r="C223" s="317" t="s">
        <v>812</v>
      </c>
      <c r="D223" s="317" t="s">
        <v>256</v>
      </c>
      <c r="E223" s="318" t="s">
        <v>2256</v>
      </c>
      <c r="F223" s="319" t="s">
        <v>2257</v>
      </c>
      <c r="G223" s="320" t="s">
        <v>1074</v>
      </c>
      <c r="H223" s="321">
        <v>2</v>
      </c>
      <c r="I223" s="322"/>
      <c r="J223" s="323">
        <f>ROUND(I223*H223,2)</f>
        <v>0</v>
      </c>
      <c r="K223" s="324"/>
      <c r="L223" s="325"/>
      <c r="M223" s="326" t="s">
        <v>1</v>
      </c>
      <c r="N223" s="327" t="s">
        <v>43</v>
      </c>
      <c r="O223" s="92"/>
      <c r="P223" s="269">
        <f>O223*H223</f>
        <v>0</v>
      </c>
      <c r="Q223" s="269">
        <v>0</v>
      </c>
      <c r="R223" s="269">
        <f>Q223*H223</f>
        <v>0</v>
      </c>
      <c r="S223" s="269">
        <v>0</v>
      </c>
      <c r="T223" s="27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71" t="s">
        <v>213</v>
      </c>
      <c r="AT223" s="271" t="s">
        <v>256</v>
      </c>
      <c r="AU223" s="271" t="s">
        <v>86</v>
      </c>
      <c r="AY223" s="18" t="s">
        <v>168</v>
      </c>
      <c r="BE223" s="272">
        <f>IF(N223="základní",J223,0)</f>
        <v>0</v>
      </c>
      <c r="BF223" s="272">
        <f>IF(N223="snížená",J223,0)</f>
        <v>0</v>
      </c>
      <c r="BG223" s="272">
        <f>IF(N223="zákl. přenesená",J223,0)</f>
        <v>0</v>
      </c>
      <c r="BH223" s="272">
        <f>IF(N223="sníž. přenesená",J223,0)</f>
        <v>0</v>
      </c>
      <c r="BI223" s="272">
        <f>IF(N223="nulová",J223,0)</f>
        <v>0</v>
      </c>
      <c r="BJ223" s="18" t="s">
        <v>86</v>
      </c>
      <c r="BK223" s="272">
        <f>ROUND(I223*H223,2)</f>
        <v>0</v>
      </c>
      <c r="BL223" s="18" t="s">
        <v>174</v>
      </c>
      <c r="BM223" s="271" t="s">
        <v>1229</v>
      </c>
    </row>
    <row r="224" s="2" customFormat="1" ht="16.5" customHeight="1">
      <c r="A224" s="39"/>
      <c r="B224" s="40"/>
      <c r="C224" s="317" t="s">
        <v>816</v>
      </c>
      <c r="D224" s="317" t="s">
        <v>256</v>
      </c>
      <c r="E224" s="318" t="s">
        <v>2258</v>
      </c>
      <c r="F224" s="319" t="s">
        <v>2259</v>
      </c>
      <c r="G224" s="320" t="s">
        <v>1074</v>
      </c>
      <c r="H224" s="321">
        <v>4</v>
      </c>
      <c r="I224" s="322"/>
      <c r="J224" s="323">
        <f>ROUND(I224*H224,2)</f>
        <v>0</v>
      </c>
      <c r="K224" s="324"/>
      <c r="L224" s="325"/>
      <c r="M224" s="326" t="s">
        <v>1</v>
      </c>
      <c r="N224" s="327" t="s">
        <v>43</v>
      </c>
      <c r="O224" s="92"/>
      <c r="P224" s="269">
        <f>O224*H224</f>
        <v>0</v>
      </c>
      <c r="Q224" s="269">
        <v>0</v>
      </c>
      <c r="R224" s="269">
        <f>Q224*H224</f>
        <v>0</v>
      </c>
      <c r="S224" s="269">
        <v>0</v>
      </c>
      <c r="T224" s="27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71" t="s">
        <v>213</v>
      </c>
      <c r="AT224" s="271" t="s">
        <v>256</v>
      </c>
      <c r="AU224" s="271" t="s">
        <v>86</v>
      </c>
      <c r="AY224" s="18" t="s">
        <v>168</v>
      </c>
      <c r="BE224" s="272">
        <f>IF(N224="základní",J224,0)</f>
        <v>0</v>
      </c>
      <c r="BF224" s="272">
        <f>IF(N224="snížená",J224,0)</f>
        <v>0</v>
      </c>
      <c r="BG224" s="272">
        <f>IF(N224="zákl. přenesená",J224,0)</f>
        <v>0</v>
      </c>
      <c r="BH224" s="272">
        <f>IF(N224="sníž. přenesená",J224,0)</f>
        <v>0</v>
      </c>
      <c r="BI224" s="272">
        <f>IF(N224="nulová",J224,0)</f>
        <v>0</v>
      </c>
      <c r="BJ224" s="18" t="s">
        <v>86</v>
      </c>
      <c r="BK224" s="272">
        <f>ROUND(I224*H224,2)</f>
        <v>0</v>
      </c>
      <c r="BL224" s="18" t="s">
        <v>174</v>
      </c>
      <c r="BM224" s="271" t="s">
        <v>1239</v>
      </c>
    </row>
    <row r="225" s="2" customFormat="1" ht="16.5" customHeight="1">
      <c r="A225" s="39"/>
      <c r="B225" s="40"/>
      <c r="C225" s="317" t="s">
        <v>822</v>
      </c>
      <c r="D225" s="317" t="s">
        <v>256</v>
      </c>
      <c r="E225" s="318" t="s">
        <v>2260</v>
      </c>
      <c r="F225" s="319" t="s">
        <v>2261</v>
      </c>
      <c r="G225" s="320" t="s">
        <v>1074</v>
      </c>
      <c r="H225" s="321">
        <v>12</v>
      </c>
      <c r="I225" s="322"/>
      <c r="J225" s="323">
        <f>ROUND(I225*H225,2)</f>
        <v>0</v>
      </c>
      <c r="K225" s="324"/>
      <c r="L225" s="325"/>
      <c r="M225" s="326" t="s">
        <v>1</v>
      </c>
      <c r="N225" s="327" t="s">
        <v>43</v>
      </c>
      <c r="O225" s="92"/>
      <c r="P225" s="269">
        <f>O225*H225</f>
        <v>0</v>
      </c>
      <c r="Q225" s="269">
        <v>0</v>
      </c>
      <c r="R225" s="269">
        <f>Q225*H225</f>
        <v>0</v>
      </c>
      <c r="S225" s="269">
        <v>0</v>
      </c>
      <c r="T225" s="27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71" t="s">
        <v>213</v>
      </c>
      <c r="AT225" s="271" t="s">
        <v>256</v>
      </c>
      <c r="AU225" s="271" t="s">
        <v>86</v>
      </c>
      <c r="AY225" s="18" t="s">
        <v>168</v>
      </c>
      <c r="BE225" s="272">
        <f>IF(N225="základní",J225,0)</f>
        <v>0</v>
      </c>
      <c r="BF225" s="272">
        <f>IF(N225="snížená",J225,0)</f>
        <v>0</v>
      </c>
      <c r="BG225" s="272">
        <f>IF(N225="zákl. přenesená",J225,0)</f>
        <v>0</v>
      </c>
      <c r="BH225" s="272">
        <f>IF(N225="sníž. přenesená",J225,0)</f>
        <v>0</v>
      </c>
      <c r="BI225" s="272">
        <f>IF(N225="nulová",J225,0)</f>
        <v>0</v>
      </c>
      <c r="BJ225" s="18" t="s">
        <v>86</v>
      </c>
      <c r="BK225" s="272">
        <f>ROUND(I225*H225,2)</f>
        <v>0</v>
      </c>
      <c r="BL225" s="18" t="s">
        <v>174</v>
      </c>
      <c r="BM225" s="271" t="s">
        <v>1249</v>
      </c>
    </row>
    <row r="226" s="2" customFormat="1" ht="16.5" customHeight="1">
      <c r="A226" s="39"/>
      <c r="B226" s="40"/>
      <c r="C226" s="317" t="s">
        <v>830</v>
      </c>
      <c r="D226" s="317" t="s">
        <v>256</v>
      </c>
      <c r="E226" s="318" t="s">
        <v>2262</v>
      </c>
      <c r="F226" s="319" t="s">
        <v>2263</v>
      </c>
      <c r="G226" s="320" t="s">
        <v>1074</v>
      </c>
      <c r="H226" s="321">
        <v>12</v>
      </c>
      <c r="I226" s="322"/>
      <c r="J226" s="323">
        <f>ROUND(I226*H226,2)</f>
        <v>0</v>
      </c>
      <c r="K226" s="324"/>
      <c r="L226" s="325"/>
      <c r="M226" s="326" t="s">
        <v>1</v>
      </c>
      <c r="N226" s="327" t="s">
        <v>43</v>
      </c>
      <c r="O226" s="92"/>
      <c r="P226" s="269">
        <f>O226*H226</f>
        <v>0</v>
      </c>
      <c r="Q226" s="269">
        <v>0</v>
      </c>
      <c r="R226" s="269">
        <f>Q226*H226</f>
        <v>0</v>
      </c>
      <c r="S226" s="269">
        <v>0</v>
      </c>
      <c r="T226" s="27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71" t="s">
        <v>213</v>
      </c>
      <c r="AT226" s="271" t="s">
        <v>256</v>
      </c>
      <c r="AU226" s="271" t="s">
        <v>86</v>
      </c>
      <c r="AY226" s="18" t="s">
        <v>168</v>
      </c>
      <c r="BE226" s="272">
        <f>IF(N226="základní",J226,0)</f>
        <v>0</v>
      </c>
      <c r="BF226" s="272">
        <f>IF(N226="snížená",J226,0)</f>
        <v>0</v>
      </c>
      <c r="BG226" s="272">
        <f>IF(N226="zákl. přenesená",J226,0)</f>
        <v>0</v>
      </c>
      <c r="BH226" s="272">
        <f>IF(N226="sníž. přenesená",J226,0)</f>
        <v>0</v>
      </c>
      <c r="BI226" s="272">
        <f>IF(N226="nulová",J226,0)</f>
        <v>0</v>
      </c>
      <c r="BJ226" s="18" t="s">
        <v>86</v>
      </c>
      <c r="BK226" s="272">
        <f>ROUND(I226*H226,2)</f>
        <v>0</v>
      </c>
      <c r="BL226" s="18" t="s">
        <v>174</v>
      </c>
      <c r="BM226" s="271" t="s">
        <v>1259</v>
      </c>
    </row>
    <row r="227" s="2" customFormat="1" ht="16.5" customHeight="1">
      <c r="A227" s="39"/>
      <c r="B227" s="40"/>
      <c r="C227" s="317" t="s">
        <v>835</v>
      </c>
      <c r="D227" s="317" t="s">
        <v>256</v>
      </c>
      <c r="E227" s="318" t="s">
        <v>2264</v>
      </c>
      <c r="F227" s="319" t="s">
        <v>2265</v>
      </c>
      <c r="G227" s="320" t="s">
        <v>1074</v>
      </c>
      <c r="H227" s="321">
        <v>24</v>
      </c>
      <c r="I227" s="322"/>
      <c r="J227" s="323">
        <f>ROUND(I227*H227,2)</f>
        <v>0</v>
      </c>
      <c r="K227" s="324"/>
      <c r="L227" s="325"/>
      <c r="M227" s="326" t="s">
        <v>1</v>
      </c>
      <c r="N227" s="327" t="s">
        <v>43</v>
      </c>
      <c r="O227" s="92"/>
      <c r="P227" s="269">
        <f>O227*H227</f>
        <v>0</v>
      </c>
      <c r="Q227" s="269">
        <v>0</v>
      </c>
      <c r="R227" s="269">
        <f>Q227*H227</f>
        <v>0</v>
      </c>
      <c r="S227" s="269">
        <v>0</v>
      </c>
      <c r="T227" s="27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71" t="s">
        <v>213</v>
      </c>
      <c r="AT227" s="271" t="s">
        <v>256</v>
      </c>
      <c r="AU227" s="271" t="s">
        <v>86</v>
      </c>
      <c r="AY227" s="18" t="s">
        <v>168</v>
      </c>
      <c r="BE227" s="272">
        <f>IF(N227="základní",J227,0)</f>
        <v>0</v>
      </c>
      <c r="BF227" s="272">
        <f>IF(N227="snížená",J227,0)</f>
        <v>0</v>
      </c>
      <c r="BG227" s="272">
        <f>IF(N227="zákl. přenesená",J227,0)</f>
        <v>0</v>
      </c>
      <c r="BH227" s="272">
        <f>IF(N227="sníž. přenesená",J227,0)</f>
        <v>0</v>
      </c>
      <c r="BI227" s="272">
        <f>IF(N227="nulová",J227,0)</f>
        <v>0</v>
      </c>
      <c r="BJ227" s="18" t="s">
        <v>86</v>
      </c>
      <c r="BK227" s="272">
        <f>ROUND(I227*H227,2)</f>
        <v>0</v>
      </c>
      <c r="BL227" s="18" t="s">
        <v>174</v>
      </c>
      <c r="BM227" s="271" t="s">
        <v>1270</v>
      </c>
    </row>
    <row r="228" s="2" customFormat="1" ht="16.5" customHeight="1">
      <c r="A228" s="39"/>
      <c r="B228" s="40"/>
      <c r="C228" s="317" t="s">
        <v>841</v>
      </c>
      <c r="D228" s="317" t="s">
        <v>256</v>
      </c>
      <c r="E228" s="318" t="s">
        <v>2266</v>
      </c>
      <c r="F228" s="319" t="s">
        <v>2267</v>
      </c>
      <c r="G228" s="320" t="s">
        <v>1074</v>
      </c>
      <c r="H228" s="321">
        <v>5</v>
      </c>
      <c r="I228" s="322"/>
      <c r="J228" s="323">
        <f>ROUND(I228*H228,2)</f>
        <v>0</v>
      </c>
      <c r="K228" s="324"/>
      <c r="L228" s="325"/>
      <c r="M228" s="326" t="s">
        <v>1</v>
      </c>
      <c r="N228" s="327" t="s">
        <v>43</v>
      </c>
      <c r="O228" s="92"/>
      <c r="P228" s="269">
        <f>O228*H228</f>
        <v>0</v>
      </c>
      <c r="Q228" s="269">
        <v>0</v>
      </c>
      <c r="R228" s="269">
        <f>Q228*H228</f>
        <v>0</v>
      </c>
      <c r="S228" s="269">
        <v>0</v>
      </c>
      <c r="T228" s="27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71" t="s">
        <v>213</v>
      </c>
      <c r="AT228" s="271" t="s">
        <v>256</v>
      </c>
      <c r="AU228" s="271" t="s">
        <v>86</v>
      </c>
      <c r="AY228" s="18" t="s">
        <v>168</v>
      </c>
      <c r="BE228" s="272">
        <f>IF(N228="základní",J228,0)</f>
        <v>0</v>
      </c>
      <c r="BF228" s="272">
        <f>IF(N228="snížená",J228,0)</f>
        <v>0</v>
      </c>
      <c r="BG228" s="272">
        <f>IF(N228="zákl. přenesená",J228,0)</f>
        <v>0</v>
      </c>
      <c r="BH228" s="272">
        <f>IF(N228="sníž. přenesená",J228,0)</f>
        <v>0</v>
      </c>
      <c r="BI228" s="272">
        <f>IF(N228="nulová",J228,0)</f>
        <v>0</v>
      </c>
      <c r="BJ228" s="18" t="s">
        <v>86</v>
      </c>
      <c r="BK228" s="272">
        <f>ROUND(I228*H228,2)</f>
        <v>0</v>
      </c>
      <c r="BL228" s="18" t="s">
        <v>174</v>
      </c>
      <c r="BM228" s="271" t="s">
        <v>1280</v>
      </c>
    </row>
    <row r="229" s="2" customFormat="1" ht="16.5" customHeight="1">
      <c r="A229" s="39"/>
      <c r="B229" s="40"/>
      <c r="C229" s="317" t="s">
        <v>845</v>
      </c>
      <c r="D229" s="317" t="s">
        <v>256</v>
      </c>
      <c r="E229" s="318" t="s">
        <v>2268</v>
      </c>
      <c r="F229" s="319" t="s">
        <v>2269</v>
      </c>
      <c r="G229" s="320" t="s">
        <v>1074</v>
      </c>
      <c r="H229" s="321">
        <v>22</v>
      </c>
      <c r="I229" s="322"/>
      <c r="J229" s="323">
        <f>ROUND(I229*H229,2)</f>
        <v>0</v>
      </c>
      <c r="K229" s="324"/>
      <c r="L229" s="325"/>
      <c r="M229" s="326" t="s">
        <v>1</v>
      </c>
      <c r="N229" s="327" t="s">
        <v>43</v>
      </c>
      <c r="O229" s="92"/>
      <c r="P229" s="269">
        <f>O229*H229</f>
        <v>0</v>
      </c>
      <c r="Q229" s="269">
        <v>0</v>
      </c>
      <c r="R229" s="269">
        <f>Q229*H229</f>
        <v>0</v>
      </c>
      <c r="S229" s="269">
        <v>0</v>
      </c>
      <c r="T229" s="27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71" t="s">
        <v>213</v>
      </c>
      <c r="AT229" s="271" t="s">
        <v>256</v>
      </c>
      <c r="AU229" s="271" t="s">
        <v>86</v>
      </c>
      <c r="AY229" s="18" t="s">
        <v>168</v>
      </c>
      <c r="BE229" s="272">
        <f>IF(N229="základní",J229,0)</f>
        <v>0</v>
      </c>
      <c r="BF229" s="272">
        <f>IF(N229="snížená",J229,0)</f>
        <v>0</v>
      </c>
      <c r="BG229" s="272">
        <f>IF(N229="zákl. přenesená",J229,0)</f>
        <v>0</v>
      </c>
      <c r="BH229" s="272">
        <f>IF(N229="sníž. přenesená",J229,0)</f>
        <v>0</v>
      </c>
      <c r="BI229" s="272">
        <f>IF(N229="nulová",J229,0)</f>
        <v>0</v>
      </c>
      <c r="BJ229" s="18" t="s">
        <v>86</v>
      </c>
      <c r="BK229" s="272">
        <f>ROUND(I229*H229,2)</f>
        <v>0</v>
      </c>
      <c r="BL229" s="18" t="s">
        <v>174</v>
      </c>
      <c r="BM229" s="271" t="s">
        <v>1291</v>
      </c>
    </row>
    <row r="230" s="2" customFormat="1" ht="16.5" customHeight="1">
      <c r="A230" s="39"/>
      <c r="B230" s="40"/>
      <c r="C230" s="317" t="s">
        <v>850</v>
      </c>
      <c r="D230" s="317" t="s">
        <v>256</v>
      </c>
      <c r="E230" s="318" t="s">
        <v>2270</v>
      </c>
      <c r="F230" s="319" t="s">
        <v>2271</v>
      </c>
      <c r="G230" s="320" t="s">
        <v>1074</v>
      </c>
      <c r="H230" s="321">
        <v>4</v>
      </c>
      <c r="I230" s="322"/>
      <c r="J230" s="323">
        <f>ROUND(I230*H230,2)</f>
        <v>0</v>
      </c>
      <c r="K230" s="324"/>
      <c r="L230" s="325"/>
      <c r="M230" s="326" t="s">
        <v>1</v>
      </c>
      <c r="N230" s="327" t="s">
        <v>43</v>
      </c>
      <c r="O230" s="92"/>
      <c r="P230" s="269">
        <f>O230*H230</f>
        <v>0</v>
      </c>
      <c r="Q230" s="269">
        <v>0</v>
      </c>
      <c r="R230" s="269">
        <f>Q230*H230</f>
        <v>0</v>
      </c>
      <c r="S230" s="269">
        <v>0</v>
      </c>
      <c r="T230" s="27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71" t="s">
        <v>213</v>
      </c>
      <c r="AT230" s="271" t="s">
        <v>256</v>
      </c>
      <c r="AU230" s="271" t="s">
        <v>86</v>
      </c>
      <c r="AY230" s="18" t="s">
        <v>168</v>
      </c>
      <c r="BE230" s="272">
        <f>IF(N230="základní",J230,0)</f>
        <v>0</v>
      </c>
      <c r="BF230" s="272">
        <f>IF(N230="snížená",J230,0)</f>
        <v>0</v>
      </c>
      <c r="BG230" s="272">
        <f>IF(N230="zákl. přenesená",J230,0)</f>
        <v>0</v>
      </c>
      <c r="BH230" s="272">
        <f>IF(N230="sníž. přenesená",J230,0)</f>
        <v>0</v>
      </c>
      <c r="BI230" s="272">
        <f>IF(N230="nulová",J230,0)</f>
        <v>0</v>
      </c>
      <c r="BJ230" s="18" t="s">
        <v>86</v>
      </c>
      <c r="BK230" s="272">
        <f>ROUND(I230*H230,2)</f>
        <v>0</v>
      </c>
      <c r="BL230" s="18" t="s">
        <v>174</v>
      </c>
      <c r="BM230" s="271" t="s">
        <v>1301</v>
      </c>
    </row>
    <row r="231" s="2" customFormat="1" ht="16.5" customHeight="1">
      <c r="A231" s="39"/>
      <c r="B231" s="40"/>
      <c r="C231" s="317" t="s">
        <v>854</v>
      </c>
      <c r="D231" s="317" t="s">
        <v>256</v>
      </c>
      <c r="E231" s="318" t="s">
        <v>2272</v>
      </c>
      <c r="F231" s="319" t="s">
        <v>2273</v>
      </c>
      <c r="G231" s="320" t="s">
        <v>1074</v>
      </c>
      <c r="H231" s="321">
        <v>9</v>
      </c>
      <c r="I231" s="322"/>
      <c r="J231" s="323">
        <f>ROUND(I231*H231,2)</f>
        <v>0</v>
      </c>
      <c r="K231" s="324"/>
      <c r="L231" s="325"/>
      <c r="M231" s="326" t="s">
        <v>1</v>
      </c>
      <c r="N231" s="327" t="s">
        <v>43</v>
      </c>
      <c r="O231" s="92"/>
      <c r="P231" s="269">
        <f>O231*H231</f>
        <v>0</v>
      </c>
      <c r="Q231" s="269">
        <v>0</v>
      </c>
      <c r="R231" s="269">
        <f>Q231*H231</f>
        <v>0</v>
      </c>
      <c r="S231" s="269">
        <v>0</v>
      </c>
      <c r="T231" s="27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71" t="s">
        <v>213</v>
      </c>
      <c r="AT231" s="271" t="s">
        <v>256</v>
      </c>
      <c r="AU231" s="271" t="s">
        <v>86</v>
      </c>
      <c r="AY231" s="18" t="s">
        <v>168</v>
      </c>
      <c r="BE231" s="272">
        <f>IF(N231="základní",J231,0)</f>
        <v>0</v>
      </c>
      <c r="BF231" s="272">
        <f>IF(N231="snížená",J231,0)</f>
        <v>0</v>
      </c>
      <c r="BG231" s="272">
        <f>IF(N231="zákl. přenesená",J231,0)</f>
        <v>0</v>
      </c>
      <c r="BH231" s="272">
        <f>IF(N231="sníž. přenesená",J231,0)</f>
        <v>0</v>
      </c>
      <c r="BI231" s="272">
        <f>IF(N231="nulová",J231,0)</f>
        <v>0</v>
      </c>
      <c r="BJ231" s="18" t="s">
        <v>86</v>
      </c>
      <c r="BK231" s="272">
        <f>ROUND(I231*H231,2)</f>
        <v>0</v>
      </c>
      <c r="BL231" s="18" t="s">
        <v>174</v>
      </c>
      <c r="BM231" s="271" t="s">
        <v>1318</v>
      </c>
    </row>
    <row r="232" s="2" customFormat="1" ht="21.75" customHeight="1">
      <c r="A232" s="39"/>
      <c r="B232" s="40"/>
      <c r="C232" s="317" t="s">
        <v>860</v>
      </c>
      <c r="D232" s="317" t="s">
        <v>256</v>
      </c>
      <c r="E232" s="318" t="s">
        <v>2274</v>
      </c>
      <c r="F232" s="319" t="s">
        <v>2275</v>
      </c>
      <c r="G232" s="320" t="s">
        <v>1074</v>
      </c>
      <c r="H232" s="321">
        <v>2</v>
      </c>
      <c r="I232" s="322"/>
      <c r="J232" s="323">
        <f>ROUND(I232*H232,2)</f>
        <v>0</v>
      </c>
      <c r="K232" s="324"/>
      <c r="L232" s="325"/>
      <c r="M232" s="326" t="s">
        <v>1</v>
      </c>
      <c r="N232" s="327" t="s">
        <v>43</v>
      </c>
      <c r="O232" s="92"/>
      <c r="P232" s="269">
        <f>O232*H232</f>
        <v>0</v>
      </c>
      <c r="Q232" s="269">
        <v>0</v>
      </c>
      <c r="R232" s="269">
        <f>Q232*H232</f>
        <v>0</v>
      </c>
      <c r="S232" s="269">
        <v>0</v>
      </c>
      <c r="T232" s="27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71" t="s">
        <v>213</v>
      </c>
      <c r="AT232" s="271" t="s">
        <v>256</v>
      </c>
      <c r="AU232" s="271" t="s">
        <v>86</v>
      </c>
      <c r="AY232" s="18" t="s">
        <v>168</v>
      </c>
      <c r="BE232" s="272">
        <f>IF(N232="základní",J232,0)</f>
        <v>0</v>
      </c>
      <c r="BF232" s="272">
        <f>IF(N232="snížená",J232,0)</f>
        <v>0</v>
      </c>
      <c r="BG232" s="272">
        <f>IF(N232="zákl. přenesená",J232,0)</f>
        <v>0</v>
      </c>
      <c r="BH232" s="272">
        <f>IF(N232="sníž. přenesená",J232,0)</f>
        <v>0</v>
      </c>
      <c r="BI232" s="272">
        <f>IF(N232="nulová",J232,0)</f>
        <v>0</v>
      </c>
      <c r="BJ232" s="18" t="s">
        <v>86</v>
      </c>
      <c r="BK232" s="272">
        <f>ROUND(I232*H232,2)</f>
        <v>0</v>
      </c>
      <c r="BL232" s="18" t="s">
        <v>174</v>
      </c>
      <c r="BM232" s="271" t="s">
        <v>1329</v>
      </c>
    </row>
    <row r="233" s="2" customFormat="1" ht="21.75" customHeight="1">
      <c r="A233" s="39"/>
      <c r="B233" s="40"/>
      <c r="C233" s="317" t="s">
        <v>867</v>
      </c>
      <c r="D233" s="317" t="s">
        <v>256</v>
      </c>
      <c r="E233" s="318" t="s">
        <v>2276</v>
      </c>
      <c r="F233" s="319" t="s">
        <v>2277</v>
      </c>
      <c r="G233" s="320" t="s">
        <v>1074</v>
      </c>
      <c r="H233" s="321">
        <v>1</v>
      </c>
      <c r="I233" s="322"/>
      <c r="J233" s="323">
        <f>ROUND(I233*H233,2)</f>
        <v>0</v>
      </c>
      <c r="K233" s="324"/>
      <c r="L233" s="325"/>
      <c r="M233" s="326" t="s">
        <v>1</v>
      </c>
      <c r="N233" s="327" t="s">
        <v>43</v>
      </c>
      <c r="O233" s="92"/>
      <c r="P233" s="269">
        <f>O233*H233</f>
        <v>0</v>
      </c>
      <c r="Q233" s="269">
        <v>0</v>
      </c>
      <c r="R233" s="269">
        <f>Q233*H233</f>
        <v>0</v>
      </c>
      <c r="S233" s="269">
        <v>0</v>
      </c>
      <c r="T233" s="27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71" t="s">
        <v>213</v>
      </c>
      <c r="AT233" s="271" t="s">
        <v>256</v>
      </c>
      <c r="AU233" s="271" t="s">
        <v>86</v>
      </c>
      <c r="AY233" s="18" t="s">
        <v>168</v>
      </c>
      <c r="BE233" s="272">
        <f>IF(N233="základní",J233,0)</f>
        <v>0</v>
      </c>
      <c r="BF233" s="272">
        <f>IF(N233="snížená",J233,0)</f>
        <v>0</v>
      </c>
      <c r="BG233" s="272">
        <f>IF(N233="zákl. přenesená",J233,0)</f>
        <v>0</v>
      </c>
      <c r="BH233" s="272">
        <f>IF(N233="sníž. přenesená",J233,0)</f>
        <v>0</v>
      </c>
      <c r="BI233" s="272">
        <f>IF(N233="nulová",J233,0)</f>
        <v>0</v>
      </c>
      <c r="BJ233" s="18" t="s">
        <v>86</v>
      </c>
      <c r="BK233" s="272">
        <f>ROUND(I233*H233,2)</f>
        <v>0</v>
      </c>
      <c r="BL233" s="18" t="s">
        <v>174</v>
      </c>
      <c r="BM233" s="271" t="s">
        <v>1339</v>
      </c>
    </row>
    <row r="234" s="2" customFormat="1" ht="16.5" customHeight="1">
      <c r="A234" s="39"/>
      <c r="B234" s="40"/>
      <c r="C234" s="317" t="s">
        <v>873</v>
      </c>
      <c r="D234" s="317" t="s">
        <v>256</v>
      </c>
      <c r="E234" s="318" t="s">
        <v>2278</v>
      </c>
      <c r="F234" s="319" t="s">
        <v>2279</v>
      </c>
      <c r="G234" s="320" t="s">
        <v>1074</v>
      </c>
      <c r="H234" s="321">
        <v>129</v>
      </c>
      <c r="I234" s="322"/>
      <c r="J234" s="323">
        <f>ROUND(I234*H234,2)</f>
        <v>0</v>
      </c>
      <c r="K234" s="324"/>
      <c r="L234" s="325"/>
      <c r="M234" s="326" t="s">
        <v>1</v>
      </c>
      <c r="N234" s="327" t="s">
        <v>43</v>
      </c>
      <c r="O234" s="92"/>
      <c r="P234" s="269">
        <f>O234*H234</f>
        <v>0</v>
      </c>
      <c r="Q234" s="269">
        <v>0</v>
      </c>
      <c r="R234" s="269">
        <f>Q234*H234</f>
        <v>0</v>
      </c>
      <c r="S234" s="269">
        <v>0</v>
      </c>
      <c r="T234" s="27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71" t="s">
        <v>213</v>
      </c>
      <c r="AT234" s="271" t="s">
        <v>256</v>
      </c>
      <c r="AU234" s="271" t="s">
        <v>86</v>
      </c>
      <c r="AY234" s="18" t="s">
        <v>168</v>
      </c>
      <c r="BE234" s="272">
        <f>IF(N234="základní",J234,0)</f>
        <v>0</v>
      </c>
      <c r="BF234" s="272">
        <f>IF(N234="snížená",J234,0)</f>
        <v>0</v>
      </c>
      <c r="BG234" s="272">
        <f>IF(N234="zákl. přenesená",J234,0)</f>
        <v>0</v>
      </c>
      <c r="BH234" s="272">
        <f>IF(N234="sníž. přenesená",J234,0)</f>
        <v>0</v>
      </c>
      <c r="BI234" s="272">
        <f>IF(N234="nulová",J234,0)</f>
        <v>0</v>
      </c>
      <c r="BJ234" s="18" t="s">
        <v>86</v>
      </c>
      <c r="BK234" s="272">
        <f>ROUND(I234*H234,2)</f>
        <v>0</v>
      </c>
      <c r="BL234" s="18" t="s">
        <v>174</v>
      </c>
      <c r="BM234" s="271" t="s">
        <v>1361</v>
      </c>
    </row>
    <row r="235" s="2" customFormat="1" ht="16.5" customHeight="1">
      <c r="A235" s="39"/>
      <c r="B235" s="40"/>
      <c r="C235" s="317" t="s">
        <v>879</v>
      </c>
      <c r="D235" s="317" t="s">
        <v>256</v>
      </c>
      <c r="E235" s="318" t="s">
        <v>2280</v>
      </c>
      <c r="F235" s="319" t="s">
        <v>2281</v>
      </c>
      <c r="G235" s="320" t="s">
        <v>1074</v>
      </c>
      <c r="H235" s="321">
        <v>5</v>
      </c>
      <c r="I235" s="322"/>
      <c r="J235" s="323">
        <f>ROUND(I235*H235,2)</f>
        <v>0</v>
      </c>
      <c r="K235" s="324"/>
      <c r="L235" s="325"/>
      <c r="M235" s="326" t="s">
        <v>1</v>
      </c>
      <c r="N235" s="327" t="s">
        <v>43</v>
      </c>
      <c r="O235" s="92"/>
      <c r="P235" s="269">
        <f>O235*H235</f>
        <v>0</v>
      </c>
      <c r="Q235" s="269">
        <v>0</v>
      </c>
      <c r="R235" s="269">
        <f>Q235*H235</f>
        <v>0</v>
      </c>
      <c r="S235" s="269">
        <v>0</v>
      </c>
      <c r="T235" s="27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71" t="s">
        <v>213</v>
      </c>
      <c r="AT235" s="271" t="s">
        <v>256</v>
      </c>
      <c r="AU235" s="271" t="s">
        <v>86</v>
      </c>
      <c r="AY235" s="18" t="s">
        <v>168</v>
      </c>
      <c r="BE235" s="272">
        <f>IF(N235="základní",J235,0)</f>
        <v>0</v>
      </c>
      <c r="BF235" s="272">
        <f>IF(N235="snížená",J235,0)</f>
        <v>0</v>
      </c>
      <c r="BG235" s="272">
        <f>IF(N235="zákl. přenesená",J235,0)</f>
        <v>0</v>
      </c>
      <c r="BH235" s="272">
        <f>IF(N235="sníž. přenesená",J235,0)</f>
        <v>0</v>
      </c>
      <c r="BI235" s="272">
        <f>IF(N235="nulová",J235,0)</f>
        <v>0</v>
      </c>
      <c r="BJ235" s="18" t="s">
        <v>86</v>
      </c>
      <c r="BK235" s="272">
        <f>ROUND(I235*H235,2)</f>
        <v>0</v>
      </c>
      <c r="BL235" s="18" t="s">
        <v>174</v>
      </c>
      <c r="BM235" s="271" t="s">
        <v>1379</v>
      </c>
    </row>
    <row r="236" s="2" customFormat="1" ht="16.5" customHeight="1">
      <c r="A236" s="39"/>
      <c r="B236" s="40"/>
      <c r="C236" s="317" t="s">
        <v>884</v>
      </c>
      <c r="D236" s="317" t="s">
        <v>256</v>
      </c>
      <c r="E236" s="318" t="s">
        <v>2282</v>
      </c>
      <c r="F236" s="319" t="s">
        <v>2283</v>
      </c>
      <c r="G236" s="320" t="s">
        <v>1074</v>
      </c>
      <c r="H236" s="321">
        <v>1</v>
      </c>
      <c r="I236" s="322"/>
      <c r="J236" s="323">
        <f>ROUND(I236*H236,2)</f>
        <v>0</v>
      </c>
      <c r="K236" s="324"/>
      <c r="L236" s="325"/>
      <c r="M236" s="326" t="s">
        <v>1</v>
      </c>
      <c r="N236" s="327" t="s">
        <v>43</v>
      </c>
      <c r="O236" s="92"/>
      <c r="P236" s="269">
        <f>O236*H236</f>
        <v>0</v>
      </c>
      <c r="Q236" s="269">
        <v>0</v>
      </c>
      <c r="R236" s="269">
        <f>Q236*H236</f>
        <v>0</v>
      </c>
      <c r="S236" s="269">
        <v>0</v>
      </c>
      <c r="T236" s="27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71" t="s">
        <v>213</v>
      </c>
      <c r="AT236" s="271" t="s">
        <v>256</v>
      </c>
      <c r="AU236" s="271" t="s">
        <v>86</v>
      </c>
      <c r="AY236" s="18" t="s">
        <v>168</v>
      </c>
      <c r="BE236" s="272">
        <f>IF(N236="základní",J236,0)</f>
        <v>0</v>
      </c>
      <c r="BF236" s="272">
        <f>IF(N236="snížená",J236,0)</f>
        <v>0</v>
      </c>
      <c r="BG236" s="272">
        <f>IF(N236="zákl. přenesená",J236,0)</f>
        <v>0</v>
      </c>
      <c r="BH236" s="272">
        <f>IF(N236="sníž. přenesená",J236,0)</f>
        <v>0</v>
      </c>
      <c r="BI236" s="272">
        <f>IF(N236="nulová",J236,0)</f>
        <v>0</v>
      </c>
      <c r="BJ236" s="18" t="s">
        <v>86</v>
      </c>
      <c r="BK236" s="272">
        <f>ROUND(I236*H236,2)</f>
        <v>0</v>
      </c>
      <c r="BL236" s="18" t="s">
        <v>174</v>
      </c>
      <c r="BM236" s="271" t="s">
        <v>2284</v>
      </c>
    </row>
    <row r="237" s="2" customFormat="1" ht="16.5" customHeight="1">
      <c r="A237" s="39"/>
      <c r="B237" s="40"/>
      <c r="C237" s="317" t="s">
        <v>889</v>
      </c>
      <c r="D237" s="317" t="s">
        <v>256</v>
      </c>
      <c r="E237" s="318" t="s">
        <v>2285</v>
      </c>
      <c r="F237" s="319" t="s">
        <v>2286</v>
      </c>
      <c r="G237" s="320" t="s">
        <v>1074</v>
      </c>
      <c r="H237" s="321">
        <v>1</v>
      </c>
      <c r="I237" s="322"/>
      <c r="J237" s="323">
        <f>ROUND(I237*H237,2)</f>
        <v>0</v>
      </c>
      <c r="K237" s="324"/>
      <c r="L237" s="325"/>
      <c r="M237" s="326" t="s">
        <v>1</v>
      </c>
      <c r="N237" s="327" t="s">
        <v>43</v>
      </c>
      <c r="O237" s="92"/>
      <c r="P237" s="269">
        <f>O237*H237</f>
        <v>0</v>
      </c>
      <c r="Q237" s="269">
        <v>0</v>
      </c>
      <c r="R237" s="269">
        <f>Q237*H237</f>
        <v>0</v>
      </c>
      <c r="S237" s="269">
        <v>0</v>
      </c>
      <c r="T237" s="27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71" t="s">
        <v>213</v>
      </c>
      <c r="AT237" s="271" t="s">
        <v>256</v>
      </c>
      <c r="AU237" s="271" t="s">
        <v>86</v>
      </c>
      <c r="AY237" s="18" t="s">
        <v>168</v>
      </c>
      <c r="BE237" s="272">
        <f>IF(N237="základní",J237,0)</f>
        <v>0</v>
      </c>
      <c r="BF237" s="272">
        <f>IF(N237="snížená",J237,0)</f>
        <v>0</v>
      </c>
      <c r="BG237" s="272">
        <f>IF(N237="zákl. přenesená",J237,0)</f>
        <v>0</v>
      </c>
      <c r="BH237" s="272">
        <f>IF(N237="sníž. přenesená",J237,0)</f>
        <v>0</v>
      </c>
      <c r="BI237" s="272">
        <f>IF(N237="nulová",J237,0)</f>
        <v>0</v>
      </c>
      <c r="BJ237" s="18" t="s">
        <v>86</v>
      </c>
      <c r="BK237" s="272">
        <f>ROUND(I237*H237,2)</f>
        <v>0</v>
      </c>
      <c r="BL237" s="18" t="s">
        <v>174</v>
      </c>
      <c r="BM237" s="271" t="s">
        <v>2287</v>
      </c>
    </row>
    <row r="238" s="2" customFormat="1" ht="16.5" customHeight="1">
      <c r="A238" s="39"/>
      <c r="B238" s="40"/>
      <c r="C238" s="317" t="s">
        <v>893</v>
      </c>
      <c r="D238" s="317" t="s">
        <v>256</v>
      </c>
      <c r="E238" s="318" t="s">
        <v>2288</v>
      </c>
      <c r="F238" s="319" t="s">
        <v>2289</v>
      </c>
      <c r="G238" s="320" t="s">
        <v>1074</v>
      </c>
      <c r="H238" s="321">
        <v>1</v>
      </c>
      <c r="I238" s="322"/>
      <c r="J238" s="323">
        <f>ROUND(I238*H238,2)</f>
        <v>0</v>
      </c>
      <c r="K238" s="324"/>
      <c r="L238" s="325"/>
      <c r="M238" s="326" t="s">
        <v>1</v>
      </c>
      <c r="N238" s="327" t="s">
        <v>43</v>
      </c>
      <c r="O238" s="92"/>
      <c r="P238" s="269">
        <f>O238*H238</f>
        <v>0</v>
      </c>
      <c r="Q238" s="269">
        <v>0</v>
      </c>
      <c r="R238" s="269">
        <f>Q238*H238</f>
        <v>0</v>
      </c>
      <c r="S238" s="269">
        <v>0</v>
      </c>
      <c r="T238" s="27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71" t="s">
        <v>213</v>
      </c>
      <c r="AT238" s="271" t="s">
        <v>256</v>
      </c>
      <c r="AU238" s="271" t="s">
        <v>86</v>
      </c>
      <c r="AY238" s="18" t="s">
        <v>168</v>
      </c>
      <c r="BE238" s="272">
        <f>IF(N238="základní",J238,0)</f>
        <v>0</v>
      </c>
      <c r="BF238" s="272">
        <f>IF(N238="snížená",J238,0)</f>
        <v>0</v>
      </c>
      <c r="BG238" s="272">
        <f>IF(N238="zákl. přenesená",J238,0)</f>
        <v>0</v>
      </c>
      <c r="BH238" s="272">
        <f>IF(N238="sníž. přenesená",J238,0)</f>
        <v>0</v>
      </c>
      <c r="BI238" s="272">
        <f>IF(N238="nulová",J238,0)</f>
        <v>0</v>
      </c>
      <c r="BJ238" s="18" t="s">
        <v>86</v>
      </c>
      <c r="BK238" s="272">
        <f>ROUND(I238*H238,2)</f>
        <v>0</v>
      </c>
      <c r="BL238" s="18" t="s">
        <v>174</v>
      </c>
      <c r="BM238" s="271" t="s">
        <v>2290</v>
      </c>
    </row>
    <row r="239" s="2" customFormat="1" ht="16.5" customHeight="1">
      <c r="A239" s="39"/>
      <c r="B239" s="40"/>
      <c r="C239" s="317" t="s">
        <v>898</v>
      </c>
      <c r="D239" s="317" t="s">
        <v>256</v>
      </c>
      <c r="E239" s="318" t="s">
        <v>2291</v>
      </c>
      <c r="F239" s="319" t="s">
        <v>2292</v>
      </c>
      <c r="G239" s="320" t="s">
        <v>1074</v>
      </c>
      <c r="H239" s="321">
        <v>2</v>
      </c>
      <c r="I239" s="322"/>
      <c r="J239" s="323">
        <f>ROUND(I239*H239,2)</f>
        <v>0</v>
      </c>
      <c r="K239" s="324"/>
      <c r="L239" s="325"/>
      <c r="M239" s="326" t="s">
        <v>1</v>
      </c>
      <c r="N239" s="327" t="s">
        <v>43</v>
      </c>
      <c r="O239" s="92"/>
      <c r="P239" s="269">
        <f>O239*H239</f>
        <v>0</v>
      </c>
      <c r="Q239" s="269">
        <v>0</v>
      </c>
      <c r="R239" s="269">
        <f>Q239*H239</f>
        <v>0</v>
      </c>
      <c r="S239" s="269">
        <v>0</v>
      </c>
      <c r="T239" s="27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71" t="s">
        <v>213</v>
      </c>
      <c r="AT239" s="271" t="s">
        <v>256</v>
      </c>
      <c r="AU239" s="271" t="s">
        <v>86</v>
      </c>
      <c r="AY239" s="18" t="s">
        <v>168</v>
      </c>
      <c r="BE239" s="272">
        <f>IF(N239="základní",J239,0)</f>
        <v>0</v>
      </c>
      <c r="BF239" s="272">
        <f>IF(N239="snížená",J239,0)</f>
        <v>0</v>
      </c>
      <c r="BG239" s="272">
        <f>IF(N239="zákl. přenesená",J239,0)</f>
        <v>0</v>
      </c>
      <c r="BH239" s="272">
        <f>IF(N239="sníž. přenesená",J239,0)</f>
        <v>0</v>
      </c>
      <c r="BI239" s="272">
        <f>IF(N239="nulová",J239,0)</f>
        <v>0</v>
      </c>
      <c r="BJ239" s="18" t="s">
        <v>86</v>
      </c>
      <c r="BK239" s="272">
        <f>ROUND(I239*H239,2)</f>
        <v>0</v>
      </c>
      <c r="BL239" s="18" t="s">
        <v>174</v>
      </c>
      <c r="BM239" s="271" t="s">
        <v>2293</v>
      </c>
    </row>
    <row r="240" s="2" customFormat="1" ht="16.5" customHeight="1">
      <c r="A240" s="39"/>
      <c r="B240" s="40"/>
      <c r="C240" s="317" t="s">
        <v>902</v>
      </c>
      <c r="D240" s="317" t="s">
        <v>256</v>
      </c>
      <c r="E240" s="318" t="s">
        <v>2294</v>
      </c>
      <c r="F240" s="319" t="s">
        <v>2295</v>
      </c>
      <c r="G240" s="320" t="s">
        <v>1074</v>
      </c>
      <c r="H240" s="321">
        <v>21</v>
      </c>
      <c r="I240" s="322"/>
      <c r="J240" s="323">
        <f>ROUND(I240*H240,2)</f>
        <v>0</v>
      </c>
      <c r="K240" s="324"/>
      <c r="L240" s="325"/>
      <c r="M240" s="326" t="s">
        <v>1</v>
      </c>
      <c r="N240" s="327" t="s">
        <v>43</v>
      </c>
      <c r="O240" s="92"/>
      <c r="P240" s="269">
        <f>O240*H240</f>
        <v>0</v>
      </c>
      <c r="Q240" s="269">
        <v>0</v>
      </c>
      <c r="R240" s="269">
        <f>Q240*H240</f>
        <v>0</v>
      </c>
      <c r="S240" s="269">
        <v>0</v>
      </c>
      <c r="T240" s="27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71" t="s">
        <v>213</v>
      </c>
      <c r="AT240" s="271" t="s">
        <v>256</v>
      </c>
      <c r="AU240" s="271" t="s">
        <v>86</v>
      </c>
      <c r="AY240" s="18" t="s">
        <v>168</v>
      </c>
      <c r="BE240" s="272">
        <f>IF(N240="základní",J240,0)</f>
        <v>0</v>
      </c>
      <c r="BF240" s="272">
        <f>IF(N240="snížená",J240,0)</f>
        <v>0</v>
      </c>
      <c r="BG240" s="272">
        <f>IF(N240="zákl. přenesená",J240,0)</f>
        <v>0</v>
      </c>
      <c r="BH240" s="272">
        <f>IF(N240="sníž. přenesená",J240,0)</f>
        <v>0</v>
      </c>
      <c r="BI240" s="272">
        <f>IF(N240="nulová",J240,0)</f>
        <v>0</v>
      </c>
      <c r="BJ240" s="18" t="s">
        <v>86</v>
      </c>
      <c r="BK240" s="272">
        <f>ROUND(I240*H240,2)</f>
        <v>0</v>
      </c>
      <c r="BL240" s="18" t="s">
        <v>174</v>
      </c>
      <c r="BM240" s="271" t="s">
        <v>2296</v>
      </c>
    </row>
    <row r="241" s="2" customFormat="1" ht="16.5" customHeight="1">
      <c r="A241" s="39"/>
      <c r="B241" s="40"/>
      <c r="C241" s="317" t="s">
        <v>906</v>
      </c>
      <c r="D241" s="317" t="s">
        <v>256</v>
      </c>
      <c r="E241" s="318" t="s">
        <v>2297</v>
      </c>
      <c r="F241" s="319" t="s">
        <v>2298</v>
      </c>
      <c r="G241" s="320" t="s">
        <v>1074</v>
      </c>
      <c r="H241" s="321">
        <v>28</v>
      </c>
      <c r="I241" s="322"/>
      <c r="J241" s="323">
        <f>ROUND(I241*H241,2)</f>
        <v>0</v>
      </c>
      <c r="K241" s="324"/>
      <c r="L241" s="325"/>
      <c r="M241" s="326" t="s">
        <v>1</v>
      </c>
      <c r="N241" s="327" t="s">
        <v>43</v>
      </c>
      <c r="O241" s="92"/>
      <c r="P241" s="269">
        <f>O241*H241</f>
        <v>0</v>
      </c>
      <c r="Q241" s="269">
        <v>0</v>
      </c>
      <c r="R241" s="269">
        <f>Q241*H241</f>
        <v>0</v>
      </c>
      <c r="S241" s="269">
        <v>0</v>
      </c>
      <c r="T241" s="27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71" t="s">
        <v>213</v>
      </c>
      <c r="AT241" s="271" t="s">
        <v>256</v>
      </c>
      <c r="AU241" s="271" t="s">
        <v>86</v>
      </c>
      <c r="AY241" s="18" t="s">
        <v>168</v>
      </c>
      <c r="BE241" s="272">
        <f>IF(N241="základní",J241,0)</f>
        <v>0</v>
      </c>
      <c r="BF241" s="272">
        <f>IF(N241="snížená",J241,0)</f>
        <v>0</v>
      </c>
      <c r="BG241" s="272">
        <f>IF(N241="zákl. přenesená",J241,0)</f>
        <v>0</v>
      </c>
      <c r="BH241" s="272">
        <f>IF(N241="sníž. přenesená",J241,0)</f>
        <v>0</v>
      </c>
      <c r="BI241" s="272">
        <f>IF(N241="nulová",J241,0)</f>
        <v>0</v>
      </c>
      <c r="BJ241" s="18" t="s">
        <v>86</v>
      </c>
      <c r="BK241" s="272">
        <f>ROUND(I241*H241,2)</f>
        <v>0</v>
      </c>
      <c r="BL241" s="18" t="s">
        <v>174</v>
      </c>
      <c r="BM241" s="271" t="s">
        <v>2299</v>
      </c>
    </row>
    <row r="242" s="2" customFormat="1" ht="21.75" customHeight="1">
      <c r="A242" s="39"/>
      <c r="B242" s="40"/>
      <c r="C242" s="317" t="s">
        <v>911</v>
      </c>
      <c r="D242" s="317" t="s">
        <v>256</v>
      </c>
      <c r="E242" s="318" t="s">
        <v>2300</v>
      </c>
      <c r="F242" s="319" t="s">
        <v>2301</v>
      </c>
      <c r="G242" s="320" t="s">
        <v>1074</v>
      </c>
      <c r="H242" s="321">
        <v>1</v>
      </c>
      <c r="I242" s="322"/>
      <c r="J242" s="323">
        <f>ROUND(I242*H242,2)</f>
        <v>0</v>
      </c>
      <c r="K242" s="324"/>
      <c r="L242" s="325"/>
      <c r="M242" s="326" t="s">
        <v>1</v>
      </c>
      <c r="N242" s="327" t="s">
        <v>43</v>
      </c>
      <c r="O242" s="92"/>
      <c r="P242" s="269">
        <f>O242*H242</f>
        <v>0</v>
      </c>
      <c r="Q242" s="269">
        <v>0</v>
      </c>
      <c r="R242" s="269">
        <f>Q242*H242</f>
        <v>0</v>
      </c>
      <c r="S242" s="269">
        <v>0</v>
      </c>
      <c r="T242" s="27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71" t="s">
        <v>213</v>
      </c>
      <c r="AT242" s="271" t="s">
        <v>256</v>
      </c>
      <c r="AU242" s="271" t="s">
        <v>86</v>
      </c>
      <c r="AY242" s="18" t="s">
        <v>168</v>
      </c>
      <c r="BE242" s="272">
        <f>IF(N242="základní",J242,0)</f>
        <v>0</v>
      </c>
      <c r="BF242" s="272">
        <f>IF(N242="snížená",J242,0)</f>
        <v>0</v>
      </c>
      <c r="BG242" s="272">
        <f>IF(N242="zákl. přenesená",J242,0)</f>
        <v>0</v>
      </c>
      <c r="BH242" s="272">
        <f>IF(N242="sníž. přenesená",J242,0)</f>
        <v>0</v>
      </c>
      <c r="BI242" s="272">
        <f>IF(N242="nulová",J242,0)</f>
        <v>0</v>
      </c>
      <c r="BJ242" s="18" t="s">
        <v>86</v>
      </c>
      <c r="BK242" s="272">
        <f>ROUND(I242*H242,2)</f>
        <v>0</v>
      </c>
      <c r="BL242" s="18" t="s">
        <v>174</v>
      </c>
      <c r="BM242" s="271" t="s">
        <v>2302</v>
      </c>
    </row>
    <row r="243" s="2" customFormat="1" ht="21.75" customHeight="1">
      <c r="A243" s="39"/>
      <c r="B243" s="40"/>
      <c r="C243" s="317" t="s">
        <v>917</v>
      </c>
      <c r="D243" s="317" t="s">
        <v>256</v>
      </c>
      <c r="E243" s="318" t="s">
        <v>2303</v>
      </c>
      <c r="F243" s="319" t="s">
        <v>2304</v>
      </c>
      <c r="G243" s="320" t="s">
        <v>1074</v>
      </c>
      <c r="H243" s="321">
        <v>1</v>
      </c>
      <c r="I243" s="322"/>
      <c r="J243" s="323">
        <f>ROUND(I243*H243,2)</f>
        <v>0</v>
      </c>
      <c r="K243" s="324"/>
      <c r="L243" s="325"/>
      <c r="M243" s="326" t="s">
        <v>1</v>
      </c>
      <c r="N243" s="327" t="s">
        <v>43</v>
      </c>
      <c r="O243" s="92"/>
      <c r="P243" s="269">
        <f>O243*H243</f>
        <v>0</v>
      </c>
      <c r="Q243" s="269">
        <v>0</v>
      </c>
      <c r="R243" s="269">
        <f>Q243*H243</f>
        <v>0</v>
      </c>
      <c r="S243" s="269">
        <v>0</v>
      </c>
      <c r="T243" s="27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71" t="s">
        <v>213</v>
      </c>
      <c r="AT243" s="271" t="s">
        <v>256</v>
      </c>
      <c r="AU243" s="271" t="s">
        <v>86</v>
      </c>
      <c r="AY243" s="18" t="s">
        <v>168</v>
      </c>
      <c r="BE243" s="272">
        <f>IF(N243="základní",J243,0)</f>
        <v>0</v>
      </c>
      <c r="BF243" s="272">
        <f>IF(N243="snížená",J243,0)</f>
        <v>0</v>
      </c>
      <c r="BG243" s="272">
        <f>IF(N243="zákl. přenesená",J243,0)</f>
        <v>0</v>
      </c>
      <c r="BH243" s="272">
        <f>IF(N243="sníž. přenesená",J243,0)</f>
        <v>0</v>
      </c>
      <c r="BI243" s="272">
        <f>IF(N243="nulová",J243,0)</f>
        <v>0</v>
      </c>
      <c r="BJ243" s="18" t="s">
        <v>86</v>
      </c>
      <c r="BK243" s="272">
        <f>ROUND(I243*H243,2)</f>
        <v>0</v>
      </c>
      <c r="BL243" s="18" t="s">
        <v>174</v>
      </c>
      <c r="BM243" s="271" t="s">
        <v>2305</v>
      </c>
    </row>
    <row r="244" s="2" customFormat="1" ht="21.75" customHeight="1">
      <c r="A244" s="39"/>
      <c r="B244" s="40"/>
      <c r="C244" s="317" t="s">
        <v>923</v>
      </c>
      <c r="D244" s="317" t="s">
        <v>256</v>
      </c>
      <c r="E244" s="318" t="s">
        <v>2306</v>
      </c>
      <c r="F244" s="319" t="s">
        <v>2307</v>
      </c>
      <c r="G244" s="320" t="s">
        <v>1074</v>
      </c>
      <c r="H244" s="321">
        <v>1</v>
      </c>
      <c r="I244" s="322"/>
      <c r="J244" s="323">
        <f>ROUND(I244*H244,2)</f>
        <v>0</v>
      </c>
      <c r="K244" s="324"/>
      <c r="L244" s="325"/>
      <c r="M244" s="326" t="s">
        <v>1</v>
      </c>
      <c r="N244" s="327" t="s">
        <v>43</v>
      </c>
      <c r="O244" s="92"/>
      <c r="P244" s="269">
        <f>O244*H244</f>
        <v>0</v>
      </c>
      <c r="Q244" s="269">
        <v>0</v>
      </c>
      <c r="R244" s="269">
        <f>Q244*H244</f>
        <v>0</v>
      </c>
      <c r="S244" s="269">
        <v>0</v>
      </c>
      <c r="T244" s="27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71" t="s">
        <v>213</v>
      </c>
      <c r="AT244" s="271" t="s">
        <v>256</v>
      </c>
      <c r="AU244" s="271" t="s">
        <v>86</v>
      </c>
      <c r="AY244" s="18" t="s">
        <v>168</v>
      </c>
      <c r="BE244" s="272">
        <f>IF(N244="základní",J244,0)</f>
        <v>0</v>
      </c>
      <c r="BF244" s="272">
        <f>IF(N244="snížená",J244,0)</f>
        <v>0</v>
      </c>
      <c r="BG244" s="272">
        <f>IF(N244="zákl. přenesená",J244,0)</f>
        <v>0</v>
      </c>
      <c r="BH244" s="272">
        <f>IF(N244="sníž. přenesená",J244,0)</f>
        <v>0</v>
      </c>
      <c r="BI244" s="272">
        <f>IF(N244="nulová",J244,0)</f>
        <v>0</v>
      </c>
      <c r="BJ244" s="18" t="s">
        <v>86</v>
      </c>
      <c r="BK244" s="272">
        <f>ROUND(I244*H244,2)</f>
        <v>0</v>
      </c>
      <c r="BL244" s="18" t="s">
        <v>174</v>
      </c>
      <c r="BM244" s="271" t="s">
        <v>2308</v>
      </c>
    </row>
    <row r="245" s="2" customFormat="1" ht="21.75" customHeight="1">
      <c r="A245" s="39"/>
      <c r="B245" s="40"/>
      <c r="C245" s="317" t="s">
        <v>927</v>
      </c>
      <c r="D245" s="317" t="s">
        <v>256</v>
      </c>
      <c r="E245" s="318" t="s">
        <v>2309</v>
      </c>
      <c r="F245" s="319" t="s">
        <v>2310</v>
      </c>
      <c r="G245" s="320" t="s">
        <v>1074</v>
      </c>
      <c r="H245" s="321">
        <v>2</v>
      </c>
      <c r="I245" s="322"/>
      <c r="J245" s="323">
        <f>ROUND(I245*H245,2)</f>
        <v>0</v>
      </c>
      <c r="K245" s="324"/>
      <c r="L245" s="325"/>
      <c r="M245" s="326" t="s">
        <v>1</v>
      </c>
      <c r="N245" s="327" t="s">
        <v>43</v>
      </c>
      <c r="O245" s="92"/>
      <c r="P245" s="269">
        <f>O245*H245</f>
        <v>0</v>
      </c>
      <c r="Q245" s="269">
        <v>0</v>
      </c>
      <c r="R245" s="269">
        <f>Q245*H245</f>
        <v>0</v>
      </c>
      <c r="S245" s="269">
        <v>0</v>
      </c>
      <c r="T245" s="27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71" t="s">
        <v>213</v>
      </c>
      <c r="AT245" s="271" t="s">
        <v>256</v>
      </c>
      <c r="AU245" s="271" t="s">
        <v>86</v>
      </c>
      <c r="AY245" s="18" t="s">
        <v>168</v>
      </c>
      <c r="BE245" s="272">
        <f>IF(N245="základní",J245,0)</f>
        <v>0</v>
      </c>
      <c r="BF245" s="272">
        <f>IF(N245="snížená",J245,0)</f>
        <v>0</v>
      </c>
      <c r="BG245" s="272">
        <f>IF(N245="zákl. přenesená",J245,0)</f>
        <v>0</v>
      </c>
      <c r="BH245" s="272">
        <f>IF(N245="sníž. přenesená",J245,0)</f>
        <v>0</v>
      </c>
      <c r="BI245" s="272">
        <f>IF(N245="nulová",J245,0)</f>
        <v>0</v>
      </c>
      <c r="BJ245" s="18" t="s">
        <v>86</v>
      </c>
      <c r="BK245" s="272">
        <f>ROUND(I245*H245,2)</f>
        <v>0</v>
      </c>
      <c r="BL245" s="18" t="s">
        <v>174</v>
      </c>
      <c r="BM245" s="271" t="s">
        <v>2311</v>
      </c>
    </row>
    <row r="246" s="2" customFormat="1" ht="16.5" customHeight="1">
      <c r="A246" s="39"/>
      <c r="B246" s="40"/>
      <c r="C246" s="317" t="s">
        <v>933</v>
      </c>
      <c r="D246" s="317" t="s">
        <v>256</v>
      </c>
      <c r="E246" s="318" t="s">
        <v>2312</v>
      </c>
      <c r="F246" s="319" t="s">
        <v>2313</v>
      </c>
      <c r="G246" s="320" t="s">
        <v>500</v>
      </c>
      <c r="H246" s="321">
        <v>20</v>
      </c>
      <c r="I246" s="322"/>
      <c r="J246" s="323">
        <f>ROUND(I246*H246,2)</f>
        <v>0</v>
      </c>
      <c r="K246" s="324"/>
      <c r="L246" s="325"/>
      <c r="M246" s="326" t="s">
        <v>1</v>
      </c>
      <c r="N246" s="327" t="s">
        <v>43</v>
      </c>
      <c r="O246" s="92"/>
      <c r="P246" s="269">
        <f>O246*H246</f>
        <v>0</v>
      </c>
      <c r="Q246" s="269">
        <v>0</v>
      </c>
      <c r="R246" s="269">
        <f>Q246*H246</f>
        <v>0</v>
      </c>
      <c r="S246" s="269">
        <v>0</v>
      </c>
      <c r="T246" s="27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71" t="s">
        <v>213</v>
      </c>
      <c r="AT246" s="271" t="s">
        <v>256</v>
      </c>
      <c r="AU246" s="271" t="s">
        <v>86</v>
      </c>
      <c r="AY246" s="18" t="s">
        <v>168</v>
      </c>
      <c r="BE246" s="272">
        <f>IF(N246="základní",J246,0)</f>
        <v>0</v>
      </c>
      <c r="BF246" s="272">
        <f>IF(N246="snížená",J246,0)</f>
        <v>0</v>
      </c>
      <c r="BG246" s="272">
        <f>IF(N246="zákl. přenesená",J246,0)</f>
        <v>0</v>
      </c>
      <c r="BH246" s="272">
        <f>IF(N246="sníž. přenesená",J246,0)</f>
        <v>0</v>
      </c>
      <c r="BI246" s="272">
        <f>IF(N246="nulová",J246,0)</f>
        <v>0</v>
      </c>
      <c r="BJ246" s="18" t="s">
        <v>86</v>
      </c>
      <c r="BK246" s="272">
        <f>ROUND(I246*H246,2)</f>
        <v>0</v>
      </c>
      <c r="BL246" s="18" t="s">
        <v>174</v>
      </c>
      <c r="BM246" s="271" t="s">
        <v>2314</v>
      </c>
    </row>
    <row r="247" s="2" customFormat="1" ht="16.5" customHeight="1">
      <c r="A247" s="39"/>
      <c r="B247" s="40"/>
      <c r="C247" s="317" t="s">
        <v>939</v>
      </c>
      <c r="D247" s="317" t="s">
        <v>256</v>
      </c>
      <c r="E247" s="318" t="s">
        <v>2315</v>
      </c>
      <c r="F247" s="319" t="s">
        <v>2316</v>
      </c>
      <c r="G247" s="320" t="s">
        <v>1074</v>
      </c>
      <c r="H247" s="321">
        <v>1</v>
      </c>
      <c r="I247" s="322"/>
      <c r="J247" s="323">
        <f>ROUND(I247*H247,2)</f>
        <v>0</v>
      </c>
      <c r="K247" s="324"/>
      <c r="L247" s="325"/>
      <c r="M247" s="326" t="s">
        <v>1</v>
      </c>
      <c r="N247" s="327" t="s">
        <v>43</v>
      </c>
      <c r="O247" s="92"/>
      <c r="P247" s="269">
        <f>O247*H247</f>
        <v>0</v>
      </c>
      <c r="Q247" s="269">
        <v>0</v>
      </c>
      <c r="R247" s="269">
        <f>Q247*H247</f>
        <v>0</v>
      </c>
      <c r="S247" s="269">
        <v>0</v>
      </c>
      <c r="T247" s="27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71" t="s">
        <v>213</v>
      </c>
      <c r="AT247" s="271" t="s">
        <v>256</v>
      </c>
      <c r="AU247" s="271" t="s">
        <v>86</v>
      </c>
      <c r="AY247" s="18" t="s">
        <v>168</v>
      </c>
      <c r="BE247" s="272">
        <f>IF(N247="základní",J247,0)</f>
        <v>0</v>
      </c>
      <c r="BF247" s="272">
        <f>IF(N247="snížená",J247,0)</f>
        <v>0</v>
      </c>
      <c r="BG247" s="272">
        <f>IF(N247="zákl. přenesená",J247,0)</f>
        <v>0</v>
      </c>
      <c r="BH247" s="272">
        <f>IF(N247="sníž. přenesená",J247,0)</f>
        <v>0</v>
      </c>
      <c r="BI247" s="272">
        <f>IF(N247="nulová",J247,0)</f>
        <v>0</v>
      </c>
      <c r="BJ247" s="18" t="s">
        <v>86</v>
      </c>
      <c r="BK247" s="272">
        <f>ROUND(I247*H247,2)</f>
        <v>0</v>
      </c>
      <c r="BL247" s="18" t="s">
        <v>174</v>
      </c>
      <c r="BM247" s="271" t="s">
        <v>2317</v>
      </c>
    </row>
    <row r="248" s="2" customFormat="1" ht="16.5" customHeight="1">
      <c r="A248" s="39"/>
      <c r="B248" s="40"/>
      <c r="C248" s="317" t="s">
        <v>944</v>
      </c>
      <c r="D248" s="317" t="s">
        <v>256</v>
      </c>
      <c r="E248" s="318" t="s">
        <v>2318</v>
      </c>
      <c r="F248" s="319" t="s">
        <v>2319</v>
      </c>
      <c r="G248" s="320" t="s">
        <v>1074</v>
      </c>
      <c r="H248" s="321">
        <v>1</v>
      </c>
      <c r="I248" s="322"/>
      <c r="J248" s="323">
        <f>ROUND(I248*H248,2)</f>
        <v>0</v>
      </c>
      <c r="K248" s="324"/>
      <c r="L248" s="325"/>
      <c r="M248" s="326" t="s">
        <v>1</v>
      </c>
      <c r="N248" s="327" t="s">
        <v>43</v>
      </c>
      <c r="O248" s="92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71" t="s">
        <v>213</v>
      </c>
      <c r="AT248" s="271" t="s">
        <v>256</v>
      </c>
      <c r="AU248" s="271" t="s">
        <v>86</v>
      </c>
      <c r="AY248" s="18" t="s">
        <v>168</v>
      </c>
      <c r="BE248" s="272">
        <f>IF(N248="základní",J248,0)</f>
        <v>0</v>
      </c>
      <c r="BF248" s="272">
        <f>IF(N248="snížená",J248,0)</f>
        <v>0</v>
      </c>
      <c r="BG248" s="272">
        <f>IF(N248="zákl. přenesená",J248,0)</f>
        <v>0</v>
      </c>
      <c r="BH248" s="272">
        <f>IF(N248="sníž. přenesená",J248,0)</f>
        <v>0</v>
      </c>
      <c r="BI248" s="272">
        <f>IF(N248="nulová",J248,0)</f>
        <v>0</v>
      </c>
      <c r="BJ248" s="18" t="s">
        <v>86</v>
      </c>
      <c r="BK248" s="272">
        <f>ROUND(I248*H248,2)</f>
        <v>0</v>
      </c>
      <c r="BL248" s="18" t="s">
        <v>174</v>
      </c>
      <c r="BM248" s="271" t="s">
        <v>2320</v>
      </c>
    </row>
    <row r="249" s="2" customFormat="1" ht="16.5" customHeight="1">
      <c r="A249" s="39"/>
      <c r="B249" s="40"/>
      <c r="C249" s="317" t="s">
        <v>949</v>
      </c>
      <c r="D249" s="317" t="s">
        <v>256</v>
      </c>
      <c r="E249" s="318" t="s">
        <v>2321</v>
      </c>
      <c r="F249" s="319" t="s">
        <v>2322</v>
      </c>
      <c r="G249" s="320" t="s">
        <v>1074</v>
      </c>
      <c r="H249" s="321">
        <v>1</v>
      </c>
      <c r="I249" s="322"/>
      <c r="J249" s="323">
        <f>ROUND(I249*H249,2)</f>
        <v>0</v>
      </c>
      <c r="K249" s="324"/>
      <c r="L249" s="325"/>
      <c r="M249" s="326" t="s">
        <v>1</v>
      </c>
      <c r="N249" s="327" t="s">
        <v>43</v>
      </c>
      <c r="O249" s="92"/>
      <c r="P249" s="269">
        <f>O249*H249</f>
        <v>0</v>
      </c>
      <c r="Q249" s="269">
        <v>0</v>
      </c>
      <c r="R249" s="269">
        <f>Q249*H249</f>
        <v>0</v>
      </c>
      <c r="S249" s="269">
        <v>0</v>
      </c>
      <c r="T249" s="27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71" t="s">
        <v>213</v>
      </c>
      <c r="AT249" s="271" t="s">
        <v>256</v>
      </c>
      <c r="AU249" s="271" t="s">
        <v>86</v>
      </c>
      <c r="AY249" s="18" t="s">
        <v>168</v>
      </c>
      <c r="BE249" s="272">
        <f>IF(N249="základní",J249,0)</f>
        <v>0</v>
      </c>
      <c r="BF249" s="272">
        <f>IF(N249="snížená",J249,0)</f>
        <v>0</v>
      </c>
      <c r="BG249" s="272">
        <f>IF(N249="zákl. přenesená",J249,0)</f>
        <v>0</v>
      </c>
      <c r="BH249" s="272">
        <f>IF(N249="sníž. přenesená",J249,0)</f>
        <v>0</v>
      </c>
      <c r="BI249" s="272">
        <f>IF(N249="nulová",J249,0)</f>
        <v>0</v>
      </c>
      <c r="BJ249" s="18" t="s">
        <v>86</v>
      </c>
      <c r="BK249" s="272">
        <f>ROUND(I249*H249,2)</f>
        <v>0</v>
      </c>
      <c r="BL249" s="18" t="s">
        <v>174</v>
      </c>
      <c r="BM249" s="271" t="s">
        <v>2323</v>
      </c>
    </row>
    <row r="250" s="2" customFormat="1" ht="16.5" customHeight="1">
      <c r="A250" s="39"/>
      <c r="B250" s="40"/>
      <c r="C250" s="317" t="s">
        <v>954</v>
      </c>
      <c r="D250" s="317" t="s">
        <v>256</v>
      </c>
      <c r="E250" s="318" t="s">
        <v>2324</v>
      </c>
      <c r="F250" s="319" t="s">
        <v>2325</v>
      </c>
      <c r="G250" s="320" t="s">
        <v>1074</v>
      </c>
      <c r="H250" s="321">
        <v>1</v>
      </c>
      <c r="I250" s="322"/>
      <c r="J250" s="323">
        <f>ROUND(I250*H250,2)</f>
        <v>0</v>
      </c>
      <c r="K250" s="324"/>
      <c r="L250" s="325"/>
      <c r="M250" s="326" t="s">
        <v>1</v>
      </c>
      <c r="N250" s="327" t="s">
        <v>43</v>
      </c>
      <c r="O250" s="92"/>
      <c r="P250" s="269">
        <f>O250*H250</f>
        <v>0</v>
      </c>
      <c r="Q250" s="269">
        <v>0</v>
      </c>
      <c r="R250" s="269">
        <f>Q250*H250</f>
        <v>0</v>
      </c>
      <c r="S250" s="269">
        <v>0</v>
      </c>
      <c r="T250" s="27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71" t="s">
        <v>213</v>
      </c>
      <c r="AT250" s="271" t="s">
        <v>256</v>
      </c>
      <c r="AU250" s="271" t="s">
        <v>86</v>
      </c>
      <c r="AY250" s="18" t="s">
        <v>168</v>
      </c>
      <c r="BE250" s="272">
        <f>IF(N250="základní",J250,0)</f>
        <v>0</v>
      </c>
      <c r="BF250" s="272">
        <f>IF(N250="snížená",J250,0)</f>
        <v>0</v>
      </c>
      <c r="BG250" s="272">
        <f>IF(N250="zákl. přenesená",J250,0)</f>
        <v>0</v>
      </c>
      <c r="BH250" s="272">
        <f>IF(N250="sníž. přenesená",J250,0)</f>
        <v>0</v>
      </c>
      <c r="BI250" s="272">
        <f>IF(N250="nulová",J250,0)</f>
        <v>0</v>
      </c>
      <c r="BJ250" s="18" t="s">
        <v>86</v>
      </c>
      <c r="BK250" s="272">
        <f>ROUND(I250*H250,2)</f>
        <v>0</v>
      </c>
      <c r="BL250" s="18" t="s">
        <v>174</v>
      </c>
      <c r="BM250" s="271" t="s">
        <v>2326</v>
      </c>
    </row>
    <row r="251" s="2" customFormat="1" ht="16.5" customHeight="1">
      <c r="A251" s="39"/>
      <c r="B251" s="40"/>
      <c r="C251" s="317" t="s">
        <v>959</v>
      </c>
      <c r="D251" s="317" t="s">
        <v>256</v>
      </c>
      <c r="E251" s="318" t="s">
        <v>2327</v>
      </c>
      <c r="F251" s="319" t="s">
        <v>2328</v>
      </c>
      <c r="G251" s="320" t="s">
        <v>1074</v>
      </c>
      <c r="H251" s="321">
        <v>1</v>
      </c>
      <c r="I251" s="322"/>
      <c r="J251" s="323">
        <f>ROUND(I251*H251,2)</f>
        <v>0</v>
      </c>
      <c r="K251" s="324"/>
      <c r="L251" s="325"/>
      <c r="M251" s="326" t="s">
        <v>1</v>
      </c>
      <c r="N251" s="327" t="s">
        <v>43</v>
      </c>
      <c r="O251" s="92"/>
      <c r="P251" s="269">
        <f>O251*H251</f>
        <v>0</v>
      </c>
      <c r="Q251" s="269">
        <v>0</v>
      </c>
      <c r="R251" s="269">
        <f>Q251*H251</f>
        <v>0</v>
      </c>
      <c r="S251" s="269">
        <v>0</v>
      </c>
      <c r="T251" s="27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71" t="s">
        <v>213</v>
      </c>
      <c r="AT251" s="271" t="s">
        <v>256</v>
      </c>
      <c r="AU251" s="271" t="s">
        <v>86</v>
      </c>
      <c r="AY251" s="18" t="s">
        <v>168</v>
      </c>
      <c r="BE251" s="272">
        <f>IF(N251="základní",J251,0)</f>
        <v>0</v>
      </c>
      <c r="BF251" s="272">
        <f>IF(N251="snížená",J251,0)</f>
        <v>0</v>
      </c>
      <c r="BG251" s="272">
        <f>IF(N251="zákl. přenesená",J251,0)</f>
        <v>0</v>
      </c>
      <c r="BH251" s="272">
        <f>IF(N251="sníž. přenesená",J251,0)</f>
        <v>0</v>
      </c>
      <c r="BI251" s="272">
        <f>IF(N251="nulová",J251,0)</f>
        <v>0</v>
      </c>
      <c r="BJ251" s="18" t="s">
        <v>86</v>
      </c>
      <c r="BK251" s="272">
        <f>ROUND(I251*H251,2)</f>
        <v>0</v>
      </c>
      <c r="BL251" s="18" t="s">
        <v>174</v>
      </c>
      <c r="BM251" s="271" t="s">
        <v>2329</v>
      </c>
    </row>
    <row r="252" s="2" customFormat="1" ht="21.75" customHeight="1">
      <c r="A252" s="39"/>
      <c r="B252" s="40"/>
      <c r="C252" s="317" t="s">
        <v>964</v>
      </c>
      <c r="D252" s="317" t="s">
        <v>256</v>
      </c>
      <c r="E252" s="318" t="s">
        <v>2330</v>
      </c>
      <c r="F252" s="319" t="s">
        <v>2331</v>
      </c>
      <c r="G252" s="320" t="s">
        <v>1074</v>
      </c>
      <c r="H252" s="321">
        <v>1</v>
      </c>
      <c r="I252" s="322"/>
      <c r="J252" s="323">
        <f>ROUND(I252*H252,2)</f>
        <v>0</v>
      </c>
      <c r="K252" s="324"/>
      <c r="L252" s="325"/>
      <c r="M252" s="326" t="s">
        <v>1</v>
      </c>
      <c r="N252" s="327" t="s">
        <v>43</v>
      </c>
      <c r="O252" s="92"/>
      <c r="P252" s="269">
        <f>O252*H252</f>
        <v>0</v>
      </c>
      <c r="Q252" s="269">
        <v>0</v>
      </c>
      <c r="R252" s="269">
        <f>Q252*H252</f>
        <v>0</v>
      </c>
      <c r="S252" s="269">
        <v>0</v>
      </c>
      <c r="T252" s="27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71" t="s">
        <v>213</v>
      </c>
      <c r="AT252" s="271" t="s">
        <v>256</v>
      </c>
      <c r="AU252" s="271" t="s">
        <v>86</v>
      </c>
      <c r="AY252" s="18" t="s">
        <v>168</v>
      </c>
      <c r="BE252" s="272">
        <f>IF(N252="základní",J252,0)</f>
        <v>0</v>
      </c>
      <c r="BF252" s="272">
        <f>IF(N252="snížená",J252,0)</f>
        <v>0</v>
      </c>
      <c r="BG252" s="272">
        <f>IF(N252="zákl. přenesená",J252,0)</f>
        <v>0</v>
      </c>
      <c r="BH252" s="272">
        <f>IF(N252="sníž. přenesená",J252,0)</f>
        <v>0</v>
      </c>
      <c r="BI252" s="272">
        <f>IF(N252="nulová",J252,0)</f>
        <v>0</v>
      </c>
      <c r="BJ252" s="18" t="s">
        <v>86</v>
      </c>
      <c r="BK252" s="272">
        <f>ROUND(I252*H252,2)</f>
        <v>0</v>
      </c>
      <c r="BL252" s="18" t="s">
        <v>174</v>
      </c>
      <c r="BM252" s="271" t="s">
        <v>2332</v>
      </c>
    </row>
    <row r="253" s="2" customFormat="1" ht="21.75" customHeight="1">
      <c r="A253" s="39"/>
      <c r="B253" s="40"/>
      <c r="C253" s="317" t="s">
        <v>970</v>
      </c>
      <c r="D253" s="317" t="s">
        <v>256</v>
      </c>
      <c r="E253" s="318" t="s">
        <v>2333</v>
      </c>
      <c r="F253" s="319" t="s">
        <v>2334</v>
      </c>
      <c r="G253" s="320" t="s">
        <v>1074</v>
      </c>
      <c r="H253" s="321">
        <v>2</v>
      </c>
      <c r="I253" s="322"/>
      <c r="J253" s="323">
        <f>ROUND(I253*H253,2)</f>
        <v>0</v>
      </c>
      <c r="K253" s="324"/>
      <c r="L253" s="325"/>
      <c r="M253" s="326" t="s">
        <v>1</v>
      </c>
      <c r="N253" s="327" t="s">
        <v>43</v>
      </c>
      <c r="O253" s="92"/>
      <c r="P253" s="269">
        <f>O253*H253</f>
        <v>0</v>
      </c>
      <c r="Q253" s="269">
        <v>0</v>
      </c>
      <c r="R253" s="269">
        <f>Q253*H253</f>
        <v>0</v>
      </c>
      <c r="S253" s="269">
        <v>0</v>
      </c>
      <c r="T253" s="27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71" t="s">
        <v>213</v>
      </c>
      <c r="AT253" s="271" t="s">
        <v>256</v>
      </c>
      <c r="AU253" s="271" t="s">
        <v>86</v>
      </c>
      <c r="AY253" s="18" t="s">
        <v>168</v>
      </c>
      <c r="BE253" s="272">
        <f>IF(N253="základní",J253,0)</f>
        <v>0</v>
      </c>
      <c r="BF253" s="272">
        <f>IF(N253="snížená",J253,0)</f>
        <v>0</v>
      </c>
      <c r="BG253" s="272">
        <f>IF(N253="zákl. přenesená",J253,0)</f>
        <v>0</v>
      </c>
      <c r="BH253" s="272">
        <f>IF(N253="sníž. přenesená",J253,0)</f>
        <v>0</v>
      </c>
      <c r="BI253" s="272">
        <f>IF(N253="nulová",J253,0)</f>
        <v>0</v>
      </c>
      <c r="BJ253" s="18" t="s">
        <v>86</v>
      </c>
      <c r="BK253" s="272">
        <f>ROUND(I253*H253,2)</f>
        <v>0</v>
      </c>
      <c r="BL253" s="18" t="s">
        <v>174</v>
      </c>
      <c r="BM253" s="271" t="s">
        <v>2335</v>
      </c>
    </row>
    <row r="254" s="2" customFormat="1" ht="21.75" customHeight="1">
      <c r="A254" s="39"/>
      <c r="B254" s="40"/>
      <c r="C254" s="317" t="s">
        <v>976</v>
      </c>
      <c r="D254" s="317" t="s">
        <v>256</v>
      </c>
      <c r="E254" s="318" t="s">
        <v>2336</v>
      </c>
      <c r="F254" s="319" t="s">
        <v>2337</v>
      </c>
      <c r="G254" s="320" t="s">
        <v>1074</v>
      </c>
      <c r="H254" s="321">
        <v>1</v>
      </c>
      <c r="I254" s="322"/>
      <c r="J254" s="323">
        <f>ROUND(I254*H254,2)</f>
        <v>0</v>
      </c>
      <c r="K254" s="324"/>
      <c r="L254" s="325"/>
      <c r="M254" s="326" t="s">
        <v>1</v>
      </c>
      <c r="N254" s="327" t="s">
        <v>43</v>
      </c>
      <c r="O254" s="92"/>
      <c r="P254" s="269">
        <f>O254*H254</f>
        <v>0</v>
      </c>
      <c r="Q254" s="269">
        <v>0</v>
      </c>
      <c r="R254" s="269">
        <f>Q254*H254</f>
        <v>0</v>
      </c>
      <c r="S254" s="269">
        <v>0</v>
      </c>
      <c r="T254" s="27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71" t="s">
        <v>213</v>
      </c>
      <c r="AT254" s="271" t="s">
        <v>256</v>
      </c>
      <c r="AU254" s="271" t="s">
        <v>86</v>
      </c>
      <c r="AY254" s="18" t="s">
        <v>168</v>
      </c>
      <c r="BE254" s="272">
        <f>IF(N254="základní",J254,0)</f>
        <v>0</v>
      </c>
      <c r="BF254" s="272">
        <f>IF(N254="snížená",J254,0)</f>
        <v>0</v>
      </c>
      <c r="BG254" s="272">
        <f>IF(N254="zákl. přenesená",J254,0)</f>
        <v>0</v>
      </c>
      <c r="BH254" s="272">
        <f>IF(N254="sníž. přenesená",J254,0)</f>
        <v>0</v>
      </c>
      <c r="BI254" s="272">
        <f>IF(N254="nulová",J254,0)</f>
        <v>0</v>
      </c>
      <c r="BJ254" s="18" t="s">
        <v>86</v>
      </c>
      <c r="BK254" s="272">
        <f>ROUND(I254*H254,2)</f>
        <v>0</v>
      </c>
      <c r="BL254" s="18" t="s">
        <v>174</v>
      </c>
      <c r="BM254" s="271" t="s">
        <v>2338</v>
      </c>
    </row>
    <row r="255" s="2" customFormat="1" ht="21.75" customHeight="1">
      <c r="A255" s="39"/>
      <c r="B255" s="40"/>
      <c r="C255" s="317" t="s">
        <v>981</v>
      </c>
      <c r="D255" s="317" t="s">
        <v>256</v>
      </c>
      <c r="E255" s="318" t="s">
        <v>2339</v>
      </c>
      <c r="F255" s="319" t="s">
        <v>2340</v>
      </c>
      <c r="G255" s="320" t="s">
        <v>1074</v>
      </c>
      <c r="H255" s="321">
        <v>1</v>
      </c>
      <c r="I255" s="322"/>
      <c r="J255" s="323">
        <f>ROUND(I255*H255,2)</f>
        <v>0</v>
      </c>
      <c r="K255" s="324"/>
      <c r="L255" s="325"/>
      <c r="M255" s="326" t="s">
        <v>1</v>
      </c>
      <c r="N255" s="327" t="s">
        <v>43</v>
      </c>
      <c r="O255" s="92"/>
      <c r="P255" s="269">
        <f>O255*H255</f>
        <v>0</v>
      </c>
      <c r="Q255" s="269">
        <v>0</v>
      </c>
      <c r="R255" s="269">
        <f>Q255*H255</f>
        <v>0</v>
      </c>
      <c r="S255" s="269">
        <v>0</v>
      </c>
      <c r="T255" s="27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71" t="s">
        <v>213</v>
      </c>
      <c r="AT255" s="271" t="s">
        <v>256</v>
      </c>
      <c r="AU255" s="271" t="s">
        <v>86</v>
      </c>
      <c r="AY255" s="18" t="s">
        <v>168</v>
      </c>
      <c r="BE255" s="272">
        <f>IF(N255="základní",J255,0)</f>
        <v>0</v>
      </c>
      <c r="BF255" s="272">
        <f>IF(N255="snížená",J255,0)</f>
        <v>0</v>
      </c>
      <c r="BG255" s="272">
        <f>IF(N255="zákl. přenesená",J255,0)</f>
        <v>0</v>
      </c>
      <c r="BH255" s="272">
        <f>IF(N255="sníž. přenesená",J255,0)</f>
        <v>0</v>
      </c>
      <c r="BI255" s="272">
        <f>IF(N255="nulová",J255,0)</f>
        <v>0</v>
      </c>
      <c r="BJ255" s="18" t="s">
        <v>86</v>
      </c>
      <c r="BK255" s="272">
        <f>ROUND(I255*H255,2)</f>
        <v>0</v>
      </c>
      <c r="BL255" s="18" t="s">
        <v>174</v>
      </c>
      <c r="BM255" s="271" t="s">
        <v>2341</v>
      </c>
    </row>
    <row r="256" s="2" customFormat="1" ht="16.5" customHeight="1">
      <c r="A256" s="39"/>
      <c r="B256" s="40"/>
      <c r="C256" s="317" t="s">
        <v>986</v>
      </c>
      <c r="D256" s="317" t="s">
        <v>256</v>
      </c>
      <c r="E256" s="318" t="s">
        <v>2342</v>
      </c>
      <c r="F256" s="319" t="s">
        <v>2343</v>
      </c>
      <c r="G256" s="320" t="s">
        <v>1074</v>
      </c>
      <c r="H256" s="321">
        <v>15</v>
      </c>
      <c r="I256" s="322"/>
      <c r="J256" s="323">
        <f>ROUND(I256*H256,2)</f>
        <v>0</v>
      </c>
      <c r="K256" s="324"/>
      <c r="L256" s="325"/>
      <c r="M256" s="326" t="s">
        <v>1</v>
      </c>
      <c r="N256" s="327" t="s">
        <v>43</v>
      </c>
      <c r="O256" s="92"/>
      <c r="P256" s="269">
        <f>O256*H256</f>
        <v>0</v>
      </c>
      <c r="Q256" s="269">
        <v>0</v>
      </c>
      <c r="R256" s="269">
        <f>Q256*H256</f>
        <v>0</v>
      </c>
      <c r="S256" s="269">
        <v>0</v>
      </c>
      <c r="T256" s="27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71" t="s">
        <v>213</v>
      </c>
      <c r="AT256" s="271" t="s">
        <v>256</v>
      </c>
      <c r="AU256" s="271" t="s">
        <v>86</v>
      </c>
      <c r="AY256" s="18" t="s">
        <v>168</v>
      </c>
      <c r="BE256" s="272">
        <f>IF(N256="základní",J256,0)</f>
        <v>0</v>
      </c>
      <c r="BF256" s="272">
        <f>IF(N256="snížená",J256,0)</f>
        <v>0</v>
      </c>
      <c r="BG256" s="272">
        <f>IF(N256="zákl. přenesená",J256,0)</f>
        <v>0</v>
      </c>
      <c r="BH256" s="272">
        <f>IF(N256="sníž. přenesená",J256,0)</f>
        <v>0</v>
      </c>
      <c r="BI256" s="272">
        <f>IF(N256="nulová",J256,0)</f>
        <v>0</v>
      </c>
      <c r="BJ256" s="18" t="s">
        <v>86</v>
      </c>
      <c r="BK256" s="272">
        <f>ROUND(I256*H256,2)</f>
        <v>0</v>
      </c>
      <c r="BL256" s="18" t="s">
        <v>174</v>
      </c>
      <c r="BM256" s="271" t="s">
        <v>2344</v>
      </c>
    </row>
    <row r="257" s="2" customFormat="1" ht="16.5" customHeight="1">
      <c r="A257" s="39"/>
      <c r="B257" s="40"/>
      <c r="C257" s="259" t="s">
        <v>999</v>
      </c>
      <c r="D257" s="259" t="s">
        <v>170</v>
      </c>
      <c r="E257" s="260" t="s">
        <v>2345</v>
      </c>
      <c r="F257" s="261" t="s">
        <v>2346</v>
      </c>
      <c r="G257" s="262" t="s">
        <v>1074</v>
      </c>
      <c r="H257" s="263">
        <v>5</v>
      </c>
      <c r="I257" s="264"/>
      <c r="J257" s="265">
        <f>ROUND(I257*H257,2)</f>
        <v>0</v>
      </c>
      <c r="K257" s="266"/>
      <c r="L257" s="45"/>
      <c r="M257" s="267" t="s">
        <v>1</v>
      </c>
      <c r="N257" s="268" t="s">
        <v>43</v>
      </c>
      <c r="O257" s="92"/>
      <c r="P257" s="269">
        <f>O257*H257</f>
        <v>0</v>
      </c>
      <c r="Q257" s="269">
        <v>0</v>
      </c>
      <c r="R257" s="269">
        <f>Q257*H257</f>
        <v>0</v>
      </c>
      <c r="S257" s="269">
        <v>0</v>
      </c>
      <c r="T257" s="27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71" t="s">
        <v>174</v>
      </c>
      <c r="AT257" s="271" t="s">
        <v>170</v>
      </c>
      <c r="AU257" s="271" t="s">
        <v>86</v>
      </c>
      <c r="AY257" s="18" t="s">
        <v>168</v>
      </c>
      <c r="BE257" s="272">
        <f>IF(N257="základní",J257,0)</f>
        <v>0</v>
      </c>
      <c r="BF257" s="272">
        <f>IF(N257="snížená",J257,0)</f>
        <v>0</v>
      </c>
      <c r="BG257" s="272">
        <f>IF(N257="zákl. přenesená",J257,0)</f>
        <v>0</v>
      </c>
      <c r="BH257" s="272">
        <f>IF(N257="sníž. přenesená",J257,0)</f>
        <v>0</v>
      </c>
      <c r="BI257" s="272">
        <f>IF(N257="nulová",J257,0)</f>
        <v>0</v>
      </c>
      <c r="BJ257" s="18" t="s">
        <v>86</v>
      </c>
      <c r="BK257" s="272">
        <f>ROUND(I257*H257,2)</f>
        <v>0</v>
      </c>
      <c r="BL257" s="18" t="s">
        <v>174</v>
      </c>
      <c r="BM257" s="271" t="s">
        <v>2347</v>
      </c>
    </row>
    <row r="258" s="2" customFormat="1" ht="16.5" customHeight="1">
      <c r="A258" s="39"/>
      <c r="B258" s="40"/>
      <c r="C258" s="259" t="s">
        <v>1008</v>
      </c>
      <c r="D258" s="259" t="s">
        <v>170</v>
      </c>
      <c r="E258" s="260" t="s">
        <v>2348</v>
      </c>
      <c r="F258" s="261" t="s">
        <v>2349</v>
      </c>
      <c r="G258" s="262" t="s">
        <v>1074</v>
      </c>
      <c r="H258" s="263">
        <v>13</v>
      </c>
      <c r="I258" s="264"/>
      <c r="J258" s="265">
        <f>ROUND(I258*H258,2)</f>
        <v>0</v>
      </c>
      <c r="K258" s="266"/>
      <c r="L258" s="45"/>
      <c r="M258" s="267" t="s">
        <v>1</v>
      </c>
      <c r="N258" s="268" t="s">
        <v>43</v>
      </c>
      <c r="O258" s="92"/>
      <c r="P258" s="269">
        <f>O258*H258</f>
        <v>0</v>
      </c>
      <c r="Q258" s="269">
        <v>0</v>
      </c>
      <c r="R258" s="269">
        <f>Q258*H258</f>
        <v>0</v>
      </c>
      <c r="S258" s="269">
        <v>0</v>
      </c>
      <c r="T258" s="27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71" t="s">
        <v>174</v>
      </c>
      <c r="AT258" s="271" t="s">
        <v>170</v>
      </c>
      <c r="AU258" s="271" t="s">
        <v>86</v>
      </c>
      <c r="AY258" s="18" t="s">
        <v>168</v>
      </c>
      <c r="BE258" s="272">
        <f>IF(N258="základní",J258,0)</f>
        <v>0</v>
      </c>
      <c r="BF258" s="272">
        <f>IF(N258="snížená",J258,0)</f>
        <v>0</v>
      </c>
      <c r="BG258" s="272">
        <f>IF(N258="zákl. přenesená",J258,0)</f>
        <v>0</v>
      </c>
      <c r="BH258" s="272">
        <f>IF(N258="sníž. přenesená",J258,0)</f>
        <v>0</v>
      </c>
      <c r="BI258" s="272">
        <f>IF(N258="nulová",J258,0)</f>
        <v>0</v>
      </c>
      <c r="BJ258" s="18" t="s">
        <v>86</v>
      </c>
      <c r="BK258" s="272">
        <f>ROUND(I258*H258,2)</f>
        <v>0</v>
      </c>
      <c r="BL258" s="18" t="s">
        <v>174</v>
      </c>
      <c r="BM258" s="271" t="s">
        <v>2350</v>
      </c>
    </row>
    <row r="259" s="2" customFormat="1" ht="21.75" customHeight="1">
      <c r="A259" s="39"/>
      <c r="B259" s="40"/>
      <c r="C259" s="259" t="s">
        <v>1016</v>
      </c>
      <c r="D259" s="259" t="s">
        <v>170</v>
      </c>
      <c r="E259" s="260" t="s">
        <v>2351</v>
      </c>
      <c r="F259" s="261" t="s">
        <v>2352</v>
      </c>
      <c r="G259" s="262" t="s">
        <v>1074</v>
      </c>
      <c r="H259" s="263">
        <v>1</v>
      </c>
      <c r="I259" s="264"/>
      <c r="J259" s="265">
        <f>ROUND(I259*H259,2)</f>
        <v>0</v>
      </c>
      <c r="K259" s="266"/>
      <c r="L259" s="45"/>
      <c r="M259" s="267" t="s">
        <v>1</v>
      </c>
      <c r="N259" s="268" t="s">
        <v>43</v>
      </c>
      <c r="O259" s="92"/>
      <c r="P259" s="269">
        <f>O259*H259</f>
        <v>0</v>
      </c>
      <c r="Q259" s="269">
        <v>0</v>
      </c>
      <c r="R259" s="269">
        <f>Q259*H259</f>
        <v>0</v>
      </c>
      <c r="S259" s="269">
        <v>0</v>
      </c>
      <c r="T259" s="27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71" t="s">
        <v>174</v>
      </c>
      <c r="AT259" s="271" t="s">
        <v>170</v>
      </c>
      <c r="AU259" s="271" t="s">
        <v>86</v>
      </c>
      <c r="AY259" s="18" t="s">
        <v>168</v>
      </c>
      <c r="BE259" s="272">
        <f>IF(N259="základní",J259,0)</f>
        <v>0</v>
      </c>
      <c r="BF259" s="272">
        <f>IF(N259="snížená",J259,0)</f>
        <v>0</v>
      </c>
      <c r="BG259" s="272">
        <f>IF(N259="zákl. přenesená",J259,0)</f>
        <v>0</v>
      </c>
      <c r="BH259" s="272">
        <f>IF(N259="sníž. přenesená",J259,0)</f>
        <v>0</v>
      </c>
      <c r="BI259" s="272">
        <f>IF(N259="nulová",J259,0)</f>
        <v>0</v>
      </c>
      <c r="BJ259" s="18" t="s">
        <v>86</v>
      </c>
      <c r="BK259" s="272">
        <f>ROUND(I259*H259,2)</f>
        <v>0</v>
      </c>
      <c r="BL259" s="18" t="s">
        <v>174</v>
      </c>
      <c r="BM259" s="271" t="s">
        <v>2353</v>
      </c>
    </row>
    <row r="260" s="2" customFormat="1" ht="16.5" customHeight="1">
      <c r="A260" s="39"/>
      <c r="B260" s="40"/>
      <c r="C260" s="259" t="s">
        <v>1020</v>
      </c>
      <c r="D260" s="259" t="s">
        <v>170</v>
      </c>
      <c r="E260" s="260" t="s">
        <v>2354</v>
      </c>
      <c r="F260" s="261" t="s">
        <v>2355</v>
      </c>
      <c r="G260" s="262" t="s">
        <v>1820</v>
      </c>
      <c r="H260" s="263">
        <v>24</v>
      </c>
      <c r="I260" s="264"/>
      <c r="J260" s="265">
        <f>ROUND(I260*H260,2)</f>
        <v>0</v>
      </c>
      <c r="K260" s="266"/>
      <c r="L260" s="45"/>
      <c r="M260" s="267" t="s">
        <v>1</v>
      </c>
      <c r="N260" s="268" t="s">
        <v>43</v>
      </c>
      <c r="O260" s="92"/>
      <c r="P260" s="269">
        <f>O260*H260</f>
        <v>0</v>
      </c>
      <c r="Q260" s="269">
        <v>0</v>
      </c>
      <c r="R260" s="269">
        <f>Q260*H260</f>
        <v>0</v>
      </c>
      <c r="S260" s="269">
        <v>0</v>
      </c>
      <c r="T260" s="27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71" t="s">
        <v>174</v>
      </c>
      <c r="AT260" s="271" t="s">
        <v>170</v>
      </c>
      <c r="AU260" s="271" t="s">
        <v>86</v>
      </c>
      <c r="AY260" s="18" t="s">
        <v>168</v>
      </c>
      <c r="BE260" s="272">
        <f>IF(N260="základní",J260,0)</f>
        <v>0</v>
      </c>
      <c r="BF260" s="272">
        <f>IF(N260="snížená",J260,0)</f>
        <v>0</v>
      </c>
      <c r="BG260" s="272">
        <f>IF(N260="zákl. přenesená",J260,0)</f>
        <v>0</v>
      </c>
      <c r="BH260" s="272">
        <f>IF(N260="sníž. přenesená",J260,0)</f>
        <v>0</v>
      </c>
      <c r="BI260" s="272">
        <f>IF(N260="nulová",J260,0)</f>
        <v>0</v>
      </c>
      <c r="BJ260" s="18" t="s">
        <v>86</v>
      </c>
      <c r="BK260" s="272">
        <f>ROUND(I260*H260,2)</f>
        <v>0</v>
      </c>
      <c r="BL260" s="18" t="s">
        <v>174</v>
      </c>
      <c r="BM260" s="271" t="s">
        <v>2356</v>
      </c>
    </row>
    <row r="261" s="2" customFormat="1" ht="16.5" customHeight="1">
      <c r="A261" s="39"/>
      <c r="B261" s="40"/>
      <c r="C261" s="259" t="s">
        <v>1024</v>
      </c>
      <c r="D261" s="259" t="s">
        <v>170</v>
      </c>
      <c r="E261" s="260" t="s">
        <v>2357</v>
      </c>
      <c r="F261" s="261" t="s">
        <v>2358</v>
      </c>
      <c r="G261" s="262" t="s">
        <v>1820</v>
      </c>
      <c r="H261" s="263">
        <v>16</v>
      </c>
      <c r="I261" s="264"/>
      <c r="J261" s="265">
        <f>ROUND(I261*H261,2)</f>
        <v>0</v>
      </c>
      <c r="K261" s="266"/>
      <c r="L261" s="45"/>
      <c r="M261" s="267" t="s">
        <v>1</v>
      </c>
      <c r="N261" s="268" t="s">
        <v>43</v>
      </c>
      <c r="O261" s="92"/>
      <c r="P261" s="269">
        <f>O261*H261</f>
        <v>0</v>
      </c>
      <c r="Q261" s="269">
        <v>0</v>
      </c>
      <c r="R261" s="269">
        <f>Q261*H261</f>
        <v>0</v>
      </c>
      <c r="S261" s="269">
        <v>0</v>
      </c>
      <c r="T261" s="27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71" t="s">
        <v>174</v>
      </c>
      <c r="AT261" s="271" t="s">
        <v>170</v>
      </c>
      <c r="AU261" s="271" t="s">
        <v>86</v>
      </c>
      <c r="AY261" s="18" t="s">
        <v>168</v>
      </c>
      <c r="BE261" s="272">
        <f>IF(N261="základní",J261,0)</f>
        <v>0</v>
      </c>
      <c r="BF261" s="272">
        <f>IF(N261="snížená",J261,0)</f>
        <v>0</v>
      </c>
      <c r="BG261" s="272">
        <f>IF(N261="zákl. přenesená",J261,0)</f>
        <v>0</v>
      </c>
      <c r="BH261" s="272">
        <f>IF(N261="sníž. přenesená",J261,0)</f>
        <v>0</v>
      </c>
      <c r="BI261" s="272">
        <f>IF(N261="nulová",J261,0)</f>
        <v>0</v>
      </c>
      <c r="BJ261" s="18" t="s">
        <v>86</v>
      </c>
      <c r="BK261" s="272">
        <f>ROUND(I261*H261,2)</f>
        <v>0</v>
      </c>
      <c r="BL261" s="18" t="s">
        <v>174</v>
      </c>
      <c r="BM261" s="271" t="s">
        <v>2359</v>
      </c>
    </row>
    <row r="262" s="2" customFormat="1" ht="16.5" customHeight="1">
      <c r="A262" s="39"/>
      <c r="B262" s="40"/>
      <c r="C262" s="259" t="s">
        <v>1029</v>
      </c>
      <c r="D262" s="259" t="s">
        <v>170</v>
      </c>
      <c r="E262" s="260" t="s">
        <v>2360</v>
      </c>
      <c r="F262" s="261" t="s">
        <v>2361</v>
      </c>
      <c r="G262" s="262" t="s">
        <v>1699</v>
      </c>
      <c r="H262" s="263">
        <v>1</v>
      </c>
      <c r="I262" s="264"/>
      <c r="J262" s="265">
        <f>ROUND(I262*H262,2)</f>
        <v>0</v>
      </c>
      <c r="K262" s="266"/>
      <c r="L262" s="45"/>
      <c r="M262" s="267" t="s">
        <v>1</v>
      </c>
      <c r="N262" s="268" t="s">
        <v>43</v>
      </c>
      <c r="O262" s="92"/>
      <c r="P262" s="269">
        <f>O262*H262</f>
        <v>0</v>
      </c>
      <c r="Q262" s="269">
        <v>0</v>
      </c>
      <c r="R262" s="269">
        <f>Q262*H262</f>
        <v>0</v>
      </c>
      <c r="S262" s="269">
        <v>0</v>
      </c>
      <c r="T262" s="27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71" t="s">
        <v>174</v>
      </c>
      <c r="AT262" s="271" t="s">
        <v>170</v>
      </c>
      <c r="AU262" s="271" t="s">
        <v>86</v>
      </c>
      <c r="AY262" s="18" t="s">
        <v>168</v>
      </c>
      <c r="BE262" s="272">
        <f>IF(N262="základní",J262,0)</f>
        <v>0</v>
      </c>
      <c r="BF262" s="272">
        <f>IF(N262="snížená",J262,0)</f>
        <v>0</v>
      </c>
      <c r="BG262" s="272">
        <f>IF(N262="zákl. přenesená",J262,0)</f>
        <v>0</v>
      </c>
      <c r="BH262" s="272">
        <f>IF(N262="sníž. přenesená",J262,0)</f>
        <v>0</v>
      </c>
      <c r="BI262" s="272">
        <f>IF(N262="nulová",J262,0)</f>
        <v>0</v>
      </c>
      <c r="BJ262" s="18" t="s">
        <v>86</v>
      </c>
      <c r="BK262" s="272">
        <f>ROUND(I262*H262,2)</f>
        <v>0</v>
      </c>
      <c r="BL262" s="18" t="s">
        <v>174</v>
      </c>
      <c r="BM262" s="271" t="s">
        <v>2362</v>
      </c>
    </row>
    <row r="263" s="2" customFormat="1" ht="16.5" customHeight="1">
      <c r="A263" s="39"/>
      <c r="B263" s="40"/>
      <c r="C263" s="259" t="s">
        <v>1035</v>
      </c>
      <c r="D263" s="259" t="s">
        <v>170</v>
      </c>
      <c r="E263" s="260" t="s">
        <v>2363</v>
      </c>
      <c r="F263" s="261" t="s">
        <v>2364</v>
      </c>
      <c r="G263" s="262" t="s">
        <v>1820</v>
      </c>
      <c r="H263" s="263">
        <v>12</v>
      </c>
      <c r="I263" s="264"/>
      <c r="J263" s="265">
        <f>ROUND(I263*H263,2)</f>
        <v>0</v>
      </c>
      <c r="K263" s="266"/>
      <c r="L263" s="45"/>
      <c r="M263" s="267" t="s">
        <v>1</v>
      </c>
      <c r="N263" s="268" t="s">
        <v>43</v>
      </c>
      <c r="O263" s="92"/>
      <c r="P263" s="269">
        <f>O263*H263</f>
        <v>0</v>
      </c>
      <c r="Q263" s="269">
        <v>0</v>
      </c>
      <c r="R263" s="269">
        <f>Q263*H263</f>
        <v>0</v>
      </c>
      <c r="S263" s="269">
        <v>0</v>
      </c>
      <c r="T263" s="27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71" t="s">
        <v>174</v>
      </c>
      <c r="AT263" s="271" t="s">
        <v>170</v>
      </c>
      <c r="AU263" s="271" t="s">
        <v>86</v>
      </c>
      <c r="AY263" s="18" t="s">
        <v>168</v>
      </c>
      <c r="BE263" s="272">
        <f>IF(N263="základní",J263,0)</f>
        <v>0</v>
      </c>
      <c r="BF263" s="272">
        <f>IF(N263="snížená",J263,0)</f>
        <v>0</v>
      </c>
      <c r="BG263" s="272">
        <f>IF(N263="zákl. přenesená",J263,0)</f>
        <v>0</v>
      </c>
      <c r="BH263" s="272">
        <f>IF(N263="sníž. přenesená",J263,0)</f>
        <v>0</v>
      </c>
      <c r="BI263" s="272">
        <f>IF(N263="nulová",J263,0)</f>
        <v>0</v>
      </c>
      <c r="BJ263" s="18" t="s">
        <v>86</v>
      </c>
      <c r="BK263" s="272">
        <f>ROUND(I263*H263,2)</f>
        <v>0</v>
      </c>
      <c r="BL263" s="18" t="s">
        <v>174</v>
      </c>
      <c r="BM263" s="271" t="s">
        <v>2365</v>
      </c>
    </row>
    <row r="264" s="2" customFormat="1" ht="16.5" customHeight="1">
      <c r="A264" s="39"/>
      <c r="B264" s="40"/>
      <c r="C264" s="259" t="s">
        <v>1041</v>
      </c>
      <c r="D264" s="259" t="s">
        <v>170</v>
      </c>
      <c r="E264" s="260" t="s">
        <v>2366</v>
      </c>
      <c r="F264" s="261" t="s">
        <v>2367</v>
      </c>
      <c r="G264" s="262" t="s">
        <v>1820</v>
      </c>
      <c r="H264" s="263">
        <v>8</v>
      </c>
      <c r="I264" s="264"/>
      <c r="J264" s="265">
        <f>ROUND(I264*H264,2)</f>
        <v>0</v>
      </c>
      <c r="K264" s="266"/>
      <c r="L264" s="45"/>
      <c r="M264" s="267" t="s">
        <v>1</v>
      </c>
      <c r="N264" s="268" t="s">
        <v>43</v>
      </c>
      <c r="O264" s="92"/>
      <c r="P264" s="269">
        <f>O264*H264</f>
        <v>0</v>
      </c>
      <c r="Q264" s="269">
        <v>0</v>
      </c>
      <c r="R264" s="269">
        <f>Q264*H264</f>
        <v>0</v>
      </c>
      <c r="S264" s="269">
        <v>0</v>
      </c>
      <c r="T264" s="27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71" t="s">
        <v>174</v>
      </c>
      <c r="AT264" s="271" t="s">
        <v>170</v>
      </c>
      <c r="AU264" s="271" t="s">
        <v>86</v>
      </c>
      <c r="AY264" s="18" t="s">
        <v>168</v>
      </c>
      <c r="BE264" s="272">
        <f>IF(N264="základní",J264,0)</f>
        <v>0</v>
      </c>
      <c r="BF264" s="272">
        <f>IF(N264="snížená",J264,0)</f>
        <v>0</v>
      </c>
      <c r="BG264" s="272">
        <f>IF(N264="zákl. přenesená",J264,0)</f>
        <v>0</v>
      </c>
      <c r="BH264" s="272">
        <f>IF(N264="sníž. přenesená",J264,0)</f>
        <v>0</v>
      </c>
      <c r="BI264" s="272">
        <f>IF(N264="nulová",J264,0)</f>
        <v>0</v>
      </c>
      <c r="BJ264" s="18" t="s">
        <v>86</v>
      </c>
      <c r="BK264" s="272">
        <f>ROUND(I264*H264,2)</f>
        <v>0</v>
      </c>
      <c r="BL264" s="18" t="s">
        <v>174</v>
      </c>
      <c r="BM264" s="271" t="s">
        <v>2368</v>
      </c>
    </row>
    <row r="265" s="2" customFormat="1" ht="21.75" customHeight="1">
      <c r="A265" s="39"/>
      <c r="B265" s="40"/>
      <c r="C265" s="259" t="s">
        <v>1045</v>
      </c>
      <c r="D265" s="259" t="s">
        <v>170</v>
      </c>
      <c r="E265" s="260" t="s">
        <v>2369</v>
      </c>
      <c r="F265" s="261" t="s">
        <v>2370</v>
      </c>
      <c r="G265" s="262" t="s">
        <v>1820</v>
      </c>
      <c r="H265" s="263">
        <v>24</v>
      </c>
      <c r="I265" s="264"/>
      <c r="J265" s="265">
        <f>ROUND(I265*H265,2)</f>
        <v>0</v>
      </c>
      <c r="K265" s="266"/>
      <c r="L265" s="45"/>
      <c r="M265" s="329" t="s">
        <v>1</v>
      </c>
      <c r="N265" s="330" t="s">
        <v>43</v>
      </c>
      <c r="O265" s="331"/>
      <c r="P265" s="332">
        <f>O265*H265</f>
        <v>0</v>
      </c>
      <c r="Q265" s="332">
        <v>0</v>
      </c>
      <c r="R265" s="332">
        <f>Q265*H265</f>
        <v>0</v>
      </c>
      <c r="S265" s="332">
        <v>0</v>
      </c>
      <c r="T265" s="33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71" t="s">
        <v>174</v>
      </c>
      <c r="AT265" s="271" t="s">
        <v>170</v>
      </c>
      <c r="AU265" s="271" t="s">
        <v>86</v>
      </c>
      <c r="AY265" s="18" t="s">
        <v>168</v>
      </c>
      <c r="BE265" s="272">
        <f>IF(N265="základní",J265,0)</f>
        <v>0</v>
      </c>
      <c r="BF265" s="272">
        <f>IF(N265="snížená",J265,0)</f>
        <v>0</v>
      </c>
      <c r="BG265" s="272">
        <f>IF(N265="zákl. přenesená",J265,0)</f>
        <v>0</v>
      </c>
      <c r="BH265" s="272">
        <f>IF(N265="sníž. přenesená",J265,0)</f>
        <v>0</v>
      </c>
      <c r="BI265" s="272">
        <f>IF(N265="nulová",J265,0)</f>
        <v>0</v>
      </c>
      <c r="BJ265" s="18" t="s">
        <v>86</v>
      </c>
      <c r="BK265" s="272">
        <f>ROUND(I265*H265,2)</f>
        <v>0</v>
      </c>
      <c r="BL265" s="18" t="s">
        <v>174</v>
      </c>
      <c r="BM265" s="271" t="s">
        <v>2371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195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7E8iOKTPV9uaop462HOwdK6Q7y4x6imgln+Or6VvNwa1euAopTveOj+5eCobcy6EJ3RBq0nWi4kypHnTikoiQA==" hashValue="LCb1ELi+F0HlZN4nFvIzvATdzgo5sIjNU7zlSMhfZlmvXrV62b+J1mNgCydFboAdJKJSVchoCBM/R9vIcUwIvA==" algorithmName="SHA-512" password="CC35"/>
  <autoFilter ref="C133:K26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6:F106"/>
    <mergeCell ref="D107:F107"/>
    <mergeCell ref="D108:F108"/>
    <mergeCell ref="D109:F109"/>
    <mergeCell ref="D110:F110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88</v>
      </c>
    </row>
    <row r="4" s="1" customFormat="1" ht="24.96" customHeight="1">
      <c r="B4" s="21"/>
      <c r="D4" s="151" t="s">
        <v>108</v>
      </c>
      <c r="I4" s="147"/>
      <c r="L4" s="21"/>
      <c r="M4" s="152" t="s">
        <v>11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17</v>
      </c>
      <c r="I6" s="147"/>
      <c r="L6" s="21"/>
    </row>
    <row r="7" s="1" customFormat="1" ht="23.25" customHeight="1">
      <c r="B7" s="21"/>
      <c r="E7" s="154" t="str">
        <f>'Rekapitulace stavby'!K6</f>
        <v>Stavební úpravy objektu č.p. 10 v Příluce, k.ú. Příluka (okres Svitavy), parc.č. 34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109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1383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1384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2372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19</v>
      </c>
      <c r="E13" s="39"/>
      <c r="F13" s="142" t="s">
        <v>1</v>
      </c>
      <c r="G13" s="39"/>
      <c r="H13" s="39"/>
      <c r="I13" s="157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21</v>
      </c>
      <c r="E14" s="39"/>
      <c r="F14" s="142" t="s">
        <v>22</v>
      </c>
      <c r="G14" s="39"/>
      <c r="H14" s="39"/>
      <c r="I14" s="157" t="s">
        <v>23</v>
      </c>
      <c r="J14" s="158" t="str">
        <f>'Rekapitulace stavby'!AN8</f>
        <v>5. 12. 2020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25</v>
      </c>
      <c r="E16" s="39"/>
      <c r="F16" s="39"/>
      <c r="G16" s="39"/>
      <c r="H16" s="39"/>
      <c r="I16" s="157" t="s">
        <v>26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7" t="s">
        <v>28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29</v>
      </c>
      <c r="E19" s="39"/>
      <c r="F19" s="39"/>
      <c r="G19" s="39"/>
      <c r="H19" s="39"/>
      <c r="I19" s="157" t="s">
        <v>26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31</v>
      </c>
      <c r="E22" s="39"/>
      <c r="F22" s="39"/>
      <c r="G22" s="39"/>
      <c r="H22" s="39"/>
      <c r="I22" s="157" t="s">
        <v>26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7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35</v>
      </c>
      <c r="E25" s="39"/>
      <c r="F25" s="39"/>
      <c r="G25" s="39"/>
      <c r="H25" s="39"/>
      <c r="I25" s="157" t="s">
        <v>26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Pavel Rinn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37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142" t="s">
        <v>111</v>
      </c>
      <c r="E32" s="39"/>
      <c r="F32" s="39"/>
      <c r="G32" s="39"/>
      <c r="H32" s="39"/>
      <c r="I32" s="155"/>
      <c r="J32" s="166">
        <f>J98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7" t="s">
        <v>112</v>
      </c>
      <c r="E33" s="39"/>
      <c r="F33" s="39"/>
      <c r="G33" s="39"/>
      <c r="H33" s="39"/>
      <c r="I33" s="155"/>
      <c r="J33" s="166">
        <f>J103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8" t="s">
        <v>38</v>
      </c>
      <c r="E34" s="39"/>
      <c r="F34" s="39"/>
      <c r="G34" s="39"/>
      <c r="H34" s="39"/>
      <c r="I34" s="155"/>
      <c r="J34" s="169">
        <f>ROUND(J32 + J33,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4"/>
      <c r="E35" s="164"/>
      <c r="F35" s="164"/>
      <c r="G35" s="164"/>
      <c r="H35" s="164"/>
      <c r="I35" s="165"/>
      <c r="J35" s="164"/>
      <c r="K35" s="164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70" t="s">
        <v>40</v>
      </c>
      <c r="G36" s="39"/>
      <c r="H36" s="39"/>
      <c r="I36" s="171" t="s">
        <v>39</v>
      </c>
      <c r="J36" s="170" t="s">
        <v>41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2" t="s">
        <v>42</v>
      </c>
      <c r="E37" s="153" t="s">
        <v>43</v>
      </c>
      <c r="F37" s="173">
        <f>ROUND((SUM(BE103:BE110) + SUM(BE132:BE170)),  2)</f>
        <v>0</v>
      </c>
      <c r="G37" s="39"/>
      <c r="H37" s="39"/>
      <c r="I37" s="174">
        <v>0.20999999999999999</v>
      </c>
      <c r="J37" s="173">
        <f>ROUND(((SUM(BE103:BE110) + SUM(BE132:BE170))*I37),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44</v>
      </c>
      <c r="F38" s="173">
        <f>ROUND((SUM(BF103:BF110) + SUM(BF132:BF170)),  2)</f>
        <v>0</v>
      </c>
      <c r="G38" s="39"/>
      <c r="H38" s="39"/>
      <c r="I38" s="174">
        <v>0.14999999999999999</v>
      </c>
      <c r="J38" s="173">
        <f>ROUND(((SUM(BF103:BF110) + SUM(BF132:BF170))*I38),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3">
        <f>ROUND((SUM(BG103:BG110) + SUM(BG132:BG170)),  2)</f>
        <v>0</v>
      </c>
      <c r="G39" s="39"/>
      <c r="H39" s="39"/>
      <c r="I39" s="174">
        <v>0.20999999999999999</v>
      </c>
      <c r="J39" s="173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46</v>
      </c>
      <c r="F40" s="173">
        <f>ROUND((SUM(BH103:BH110) + SUM(BH132:BH170)),  2)</f>
        <v>0</v>
      </c>
      <c r="G40" s="39"/>
      <c r="H40" s="39"/>
      <c r="I40" s="174">
        <v>0.14999999999999999</v>
      </c>
      <c r="J40" s="173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47</v>
      </c>
      <c r="F41" s="173">
        <f>ROUND((SUM(BI103:BI110) + SUM(BI132:BI170)),  2)</f>
        <v>0</v>
      </c>
      <c r="G41" s="39"/>
      <c r="H41" s="39"/>
      <c r="I41" s="174">
        <v>0</v>
      </c>
      <c r="J41" s="173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5"/>
      <c r="D43" s="176" t="s">
        <v>48</v>
      </c>
      <c r="E43" s="177"/>
      <c r="F43" s="177"/>
      <c r="G43" s="178" t="s">
        <v>49</v>
      </c>
      <c r="H43" s="179" t="s">
        <v>50</v>
      </c>
      <c r="I43" s="180"/>
      <c r="J43" s="181">
        <f>SUM(J34:J41)</f>
        <v>0</v>
      </c>
      <c r="K43" s="182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155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3" t="s">
        <v>51</v>
      </c>
      <c r="E50" s="184"/>
      <c r="F50" s="184"/>
      <c r="G50" s="183" t="s">
        <v>52</v>
      </c>
      <c r="H50" s="184"/>
      <c r="I50" s="185"/>
      <c r="J50" s="184"/>
      <c r="K50" s="18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53</v>
      </c>
      <c r="E61" s="187"/>
      <c r="F61" s="188" t="s">
        <v>54</v>
      </c>
      <c r="G61" s="186" t="s">
        <v>53</v>
      </c>
      <c r="H61" s="187"/>
      <c r="I61" s="189"/>
      <c r="J61" s="190" t="s">
        <v>54</v>
      </c>
      <c r="K61" s="18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3" t="s">
        <v>55</v>
      </c>
      <c r="E65" s="191"/>
      <c r="F65" s="191"/>
      <c r="G65" s="183" t="s">
        <v>56</v>
      </c>
      <c r="H65" s="191"/>
      <c r="I65" s="192"/>
      <c r="J65" s="191"/>
      <c r="K65" s="19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53</v>
      </c>
      <c r="E76" s="187"/>
      <c r="F76" s="188" t="s">
        <v>54</v>
      </c>
      <c r="G76" s="186" t="s">
        <v>53</v>
      </c>
      <c r="H76" s="187"/>
      <c r="I76" s="189"/>
      <c r="J76" s="190" t="s">
        <v>54</v>
      </c>
      <c r="K76" s="18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113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17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3.25" customHeight="1">
      <c r="A85" s="39"/>
      <c r="B85" s="40"/>
      <c r="C85" s="41"/>
      <c r="D85" s="41"/>
      <c r="E85" s="199" t="str">
        <f>E7</f>
        <v>Stavební úpravy objektu č.p. 10 v Příluce, k.ú. Příluka (okres Svitavy), parc.č. 34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109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9" t="s">
        <v>1383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1384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D1.2.6 - Elektroinstalace - vnější ochrana před bleskem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F14</f>
        <v>Příluka</v>
      </c>
      <c r="G91" s="41"/>
      <c r="H91" s="41"/>
      <c r="I91" s="157" t="s">
        <v>23</v>
      </c>
      <c r="J91" s="80" t="str">
        <f>IF(J14="","",J14)</f>
        <v>5. 12. 2020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E17</f>
        <v xml:space="preserve"> </v>
      </c>
      <c r="G93" s="41"/>
      <c r="H93" s="41"/>
      <c r="I93" s="157" t="s">
        <v>31</v>
      </c>
      <c r="J93" s="37" t="str">
        <f>E23</f>
        <v>Ing. Milan Drahoš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157" t="s">
        <v>35</v>
      </c>
      <c r="J94" s="37" t="str">
        <f>E26</f>
        <v>Pavel Rinn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200" t="s">
        <v>114</v>
      </c>
      <c r="D96" s="201"/>
      <c r="E96" s="201"/>
      <c r="F96" s="201"/>
      <c r="G96" s="201"/>
      <c r="H96" s="201"/>
      <c r="I96" s="202"/>
      <c r="J96" s="203" t="s">
        <v>115</v>
      </c>
      <c r="K96" s="20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4" t="s">
        <v>116</v>
      </c>
      <c r="D98" s="41"/>
      <c r="E98" s="41"/>
      <c r="F98" s="41"/>
      <c r="G98" s="41"/>
      <c r="H98" s="41"/>
      <c r="I98" s="155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117</v>
      </c>
    </row>
    <row r="99" s="9" customFormat="1" ht="24.96" customHeight="1">
      <c r="A99" s="9"/>
      <c r="B99" s="205"/>
      <c r="C99" s="206"/>
      <c r="D99" s="207" t="s">
        <v>2373</v>
      </c>
      <c r="E99" s="208"/>
      <c r="F99" s="208"/>
      <c r="G99" s="208"/>
      <c r="H99" s="208"/>
      <c r="I99" s="209"/>
      <c r="J99" s="210">
        <f>J133</f>
        <v>0</v>
      </c>
      <c r="K99" s="206"/>
      <c r="L99" s="21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5"/>
      <c r="C100" s="206"/>
      <c r="D100" s="207" t="s">
        <v>2374</v>
      </c>
      <c r="E100" s="208"/>
      <c r="F100" s="208"/>
      <c r="G100" s="208"/>
      <c r="H100" s="208"/>
      <c r="I100" s="209"/>
      <c r="J100" s="210">
        <f>J137</f>
        <v>0</v>
      </c>
      <c r="K100" s="206"/>
      <c r="L100" s="21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9.28" customHeight="1">
      <c r="A103" s="39"/>
      <c r="B103" s="40"/>
      <c r="C103" s="204" t="s">
        <v>143</v>
      </c>
      <c r="D103" s="41"/>
      <c r="E103" s="41"/>
      <c r="F103" s="41"/>
      <c r="G103" s="41"/>
      <c r="H103" s="41"/>
      <c r="I103" s="155"/>
      <c r="J103" s="218">
        <f>ROUND(J104 + J105 + J106 + J107 + J108 + J109,2)</f>
        <v>0</v>
      </c>
      <c r="K103" s="41"/>
      <c r="L103" s="64"/>
      <c r="N103" s="219" t="s">
        <v>42</v>
      </c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8" customHeight="1">
      <c r="A104" s="39"/>
      <c r="B104" s="40"/>
      <c r="C104" s="41"/>
      <c r="D104" s="220" t="s">
        <v>144</v>
      </c>
      <c r="E104" s="221"/>
      <c r="F104" s="221"/>
      <c r="G104" s="41"/>
      <c r="H104" s="41"/>
      <c r="I104" s="155"/>
      <c r="J104" s="222">
        <v>0</v>
      </c>
      <c r="K104" s="41"/>
      <c r="L104" s="223"/>
      <c r="M104" s="224"/>
      <c r="N104" s="225" t="s">
        <v>43</v>
      </c>
      <c r="O104" s="224"/>
      <c r="P104" s="224"/>
      <c r="Q104" s="224"/>
      <c r="R104" s="224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6" t="s">
        <v>145</v>
      </c>
      <c r="AZ104" s="224"/>
      <c r="BA104" s="224"/>
      <c r="BB104" s="224"/>
      <c r="BC104" s="224"/>
      <c r="BD104" s="224"/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26" t="s">
        <v>86</v>
      </c>
      <c r="BK104" s="224"/>
      <c r="BL104" s="224"/>
      <c r="BM104" s="224"/>
    </row>
    <row r="105" s="2" customFormat="1" ht="18" customHeight="1">
      <c r="A105" s="39"/>
      <c r="B105" s="40"/>
      <c r="C105" s="41"/>
      <c r="D105" s="220" t="s">
        <v>146</v>
      </c>
      <c r="E105" s="221"/>
      <c r="F105" s="221"/>
      <c r="G105" s="41"/>
      <c r="H105" s="41"/>
      <c r="I105" s="155"/>
      <c r="J105" s="222">
        <v>0</v>
      </c>
      <c r="K105" s="41"/>
      <c r="L105" s="223"/>
      <c r="M105" s="224"/>
      <c r="N105" s="225" t="s">
        <v>43</v>
      </c>
      <c r="O105" s="224"/>
      <c r="P105" s="224"/>
      <c r="Q105" s="224"/>
      <c r="R105" s="224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6" t="s">
        <v>145</v>
      </c>
      <c r="AZ105" s="224"/>
      <c r="BA105" s="224"/>
      <c r="BB105" s="224"/>
      <c r="BC105" s="224"/>
      <c r="BD105" s="224"/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26" t="s">
        <v>86</v>
      </c>
      <c r="BK105" s="224"/>
      <c r="BL105" s="224"/>
      <c r="BM105" s="224"/>
    </row>
    <row r="106" s="2" customFormat="1" ht="18" customHeight="1">
      <c r="A106" s="39"/>
      <c r="B106" s="40"/>
      <c r="C106" s="41"/>
      <c r="D106" s="220" t="s">
        <v>147</v>
      </c>
      <c r="E106" s="221"/>
      <c r="F106" s="221"/>
      <c r="G106" s="41"/>
      <c r="H106" s="41"/>
      <c r="I106" s="155"/>
      <c r="J106" s="222">
        <v>0</v>
      </c>
      <c r="K106" s="41"/>
      <c r="L106" s="223"/>
      <c r="M106" s="224"/>
      <c r="N106" s="225" t="s">
        <v>43</v>
      </c>
      <c r="O106" s="224"/>
      <c r="P106" s="224"/>
      <c r="Q106" s="224"/>
      <c r="R106" s="224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6" t="s">
        <v>145</v>
      </c>
      <c r="AZ106" s="224"/>
      <c r="BA106" s="224"/>
      <c r="BB106" s="224"/>
      <c r="BC106" s="224"/>
      <c r="BD106" s="224"/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26" t="s">
        <v>86</v>
      </c>
      <c r="BK106" s="224"/>
      <c r="BL106" s="224"/>
      <c r="BM106" s="224"/>
    </row>
    <row r="107" s="2" customFormat="1" ht="18" customHeight="1">
      <c r="A107" s="39"/>
      <c r="B107" s="40"/>
      <c r="C107" s="41"/>
      <c r="D107" s="220" t="s">
        <v>148</v>
      </c>
      <c r="E107" s="221"/>
      <c r="F107" s="221"/>
      <c r="G107" s="41"/>
      <c r="H107" s="41"/>
      <c r="I107" s="155"/>
      <c r="J107" s="222">
        <v>0</v>
      </c>
      <c r="K107" s="41"/>
      <c r="L107" s="223"/>
      <c r="M107" s="224"/>
      <c r="N107" s="225" t="s">
        <v>43</v>
      </c>
      <c r="O107" s="224"/>
      <c r="P107" s="224"/>
      <c r="Q107" s="224"/>
      <c r="R107" s="224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6" t="s">
        <v>145</v>
      </c>
      <c r="AZ107" s="224"/>
      <c r="BA107" s="224"/>
      <c r="BB107" s="224"/>
      <c r="BC107" s="224"/>
      <c r="BD107" s="224"/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26" t="s">
        <v>86</v>
      </c>
      <c r="BK107" s="224"/>
      <c r="BL107" s="224"/>
      <c r="BM107" s="224"/>
    </row>
    <row r="108" s="2" customFormat="1" ht="18" customHeight="1">
      <c r="A108" s="39"/>
      <c r="B108" s="40"/>
      <c r="C108" s="41"/>
      <c r="D108" s="220" t="s">
        <v>149</v>
      </c>
      <c r="E108" s="221"/>
      <c r="F108" s="221"/>
      <c r="G108" s="41"/>
      <c r="H108" s="41"/>
      <c r="I108" s="155"/>
      <c r="J108" s="222">
        <v>0</v>
      </c>
      <c r="K108" s="41"/>
      <c r="L108" s="223"/>
      <c r="M108" s="224"/>
      <c r="N108" s="225" t="s">
        <v>43</v>
      </c>
      <c r="O108" s="224"/>
      <c r="P108" s="224"/>
      <c r="Q108" s="224"/>
      <c r="R108" s="224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6" t="s">
        <v>145</v>
      </c>
      <c r="AZ108" s="224"/>
      <c r="BA108" s="224"/>
      <c r="BB108" s="224"/>
      <c r="BC108" s="224"/>
      <c r="BD108" s="224"/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26" t="s">
        <v>86</v>
      </c>
      <c r="BK108" s="224"/>
      <c r="BL108" s="224"/>
      <c r="BM108" s="224"/>
    </row>
    <row r="109" s="2" customFormat="1" ht="18" customHeight="1">
      <c r="A109" s="39"/>
      <c r="B109" s="40"/>
      <c r="C109" s="41"/>
      <c r="D109" s="221" t="s">
        <v>150</v>
      </c>
      <c r="E109" s="41"/>
      <c r="F109" s="41"/>
      <c r="G109" s="41"/>
      <c r="H109" s="41"/>
      <c r="I109" s="155"/>
      <c r="J109" s="222">
        <f>ROUND(J32*T109,2)</f>
        <v>0</v>
      </c>
      <c r="K109" s="41"/>
      <c r="L109" s="223"/>
      <c r="M109" s="224"/>
      <c r="N109" s="225" t="s">
        <v>43</v>
      </c>
      <c r="O109" s="224"/>
      <c r="P109" s="224"/>
      <c r="Q109" s="224"/>
      <c r="R109" s="224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6" t="s">
        <v>151</v>
      </c>
      <c r="AZ109" s="224"/>
      <c r="BA109" s="224"/>
      <c r="BB109" s="224"/>
      <c r="BC109" s="224"/>
      <c r="BD109" s="224"/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26" t="s">
        <v>86</v>
      </c>
      <c r="BK109" s="224"/>
      <c r="BL109" s="224"/>
      <c r="BM109" s="224"/>
    </row>
    <row r="110" s="2" customForma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8" customHeight="1">
      <c r="A111" s="39"/>
      <c r="B111" s="40"/>
      <c r="C111" s="228" t="s">
        <v>152</v>
      </c>
      <c r="D111" s="201"/>
      <c r="E111" s="201"/>
      <c r="F111" s="201"/>
      <c r="G111" s="201"/>
      <c r="H111" s="201"/>
      <c r="I111" s="202"/>
      <c r="J111" s="229">
        <f>ROUND(J98+J103,2)</f>
        <v>0</v>
      </c>
      <c r="K111" s="20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195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198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153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17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3.25" customHeight="1">
      <c r="A120" s="39"/>
      <c r="B120" s="40"/>
      <c r="C120" s="41"/>
      <c r="D120" s="41"/>
      <c r="E120" s="199" t="str">
        <f>E7</f>
        <v>Stavební úpravy objektu č.p. 10 v Příluce, k.ú. Příluka (okres Svitavy), parc.č. 34</v>
      </c>
      <c r="F120" s="33"/>
      <c r="G120" s="33"/>
      <c r="H120" s="33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109</v>
      </c>
      <c r="D121" s="23"/>
      <c r="E121" s="23"/>
      <c r="F121" s="23"/>
      <c r="G121" s="23"/>
      <c r="H121" s="23"/>
      <c r="I121" s="147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99" t="s">
        <v>1383</v>
      </c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1384</v>
      </c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D1.2.6 - Elektroinstalace - vnější ochrana před bleskem</v>
      </c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21</v>
      </c>
      <c r="D126" s="41"/>
      <c r="E126" s="41"/>
      <c r="F126" s="28" t="str">
        <f>F14</f>
        <v>Příluka</v>
      </c>
      <c r="G126" s="41"/>
      <c r="H126" s="41"/>
      <c r="I126" s="157" t="s">
        <v>23</v>
      </c>
      <c r="J126" s="80" t="str">
        <f>IF(J14="","",J14)</f>
        <v>5. 12. 2020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25</v>
      </c>
      <c r="D128" s="41"/>
      <c r="E128" s="41"/>
      <c r="F128" s="28" t="str">
        <f>E17</f>
        <v xml:space="preserve"> </v>
      </c>
      <c r="G128" s="41"/>
      <c r="H128" s="41"/>
      <c r="I128" s="157" t="s">
        <v>31</v>
      </c>
      <c r="J128" s="37" t="str">
        <f>E23</f>
        <v>Ing. Milan Drahoš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29</v>
      </c>
      <c r="D129" s="41"/>
      <c r="E129" s="41"/>
      <c r="F129" s="28" t="str">
        <f>IF(E20="","",E20)</f>
        <v>Vyplň údaj</v>
      </c>
      <c r="G129" s="41"/>
      <c r="H129" s="41"/>
      <c r="I129" s="157" t="s">
        <v>35</v>
      </c>
      <c r="J129" s="37" t="str">
        <f>E26</f>
        <v>Pavel Rinn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30"/>
      <c r="B131" s="231"/>
      <c r="C131" s="232" t="s">
        <v>154</v>
      </c>
      <c r="D131" s="233" t="s">
        <v>63</v>
      </c>
      <c r="E131" s="233" t="s">
        <v>59</v>
      </c>
      <c r="F131" s="233" t="s">
        <v>60</v>
      </c>
      <c r="G131" s="233" t="s">
        <v>155</v>
      </c>
      <c r="H131" s="233" t="s">
        <v>156</v>
      </c>
      <c r="I131" s="234" t="s">
        <v>157</v>
      </c>
      <c r="J131" s="235" t="s">
        <v>115</v>
      </c>
      <c r="K131" s="236" t="s">
        <v>158</v>
      </c>
      <c r="L131" s="237"/>
      <c r="M131" s="101" t="s">
        <v>1</v>
      </c>
      <c r="N131" s="102" t="s">
        <v>42</v>
      </c>
      <c r="O131" s="102" t="s">
        <v>159</v>
      </c>
      <c r="P131" s="102" t="s">
        <v>160</v>
      </c>
      <c r="Q131" s="102" t="s">
        <v>161</v>
      </c>
      <c r="R131" s="102" t="s">
        <v>162</v>
      </c>
      <c r="S131" s="102" t="s">
        <v>163</v>
      </c>
      <c r="T131" s="103" t="s">
        <v>164</v>
      </c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</row>
    <row r="132" s="2" customFormat="1" ht="22.8" customHeight="1">
      <c r="A132" s="39"/>
      <c r="B132" s="40"/>
      <c r="C132" s="108" t="s">
        <v>165</v>
      </c>
      <c r="D132" s="41"/>
      <c r="E132" s="41"/>
      <c r="F132" s="41"/>
      <c r="G132" s="41"/>
      <c r="H132" s="41"/>
      <c r="I132" s="155"/>
      <c r="J132" s="238">
        <f>BK132</f>
        <v>0</v>
      </c>
      <c r="K132" s="41"/>
      <c r="L132" s="45"/>
      <c r="M132" s="104"/>
      <c r="N132" s="239"/>
      <c r="O132" s="105"/>
      <c r="P132" s="240">
        <f>P133+P137</f>
        <v>0</v>
      </c>
      <c r="Q132" s="105"/>
      <c r="R132" s="240">
        <f>R133+R137</f>
        <v>0</v>
      </c>
      <c r="S132" s="105"/>
      <c r="T132" s="241">
        <f>T133+T137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77</v>
      </c>
      <c r="AU132" s="18" t="s">
        <v>117</v>
      </c>
      <c r="BK132" s="242">
        <f>BK133+BK137</f>
        <v>0</v>
      </c>
    </row>
    <row r="133" s="12" customFormat="1" ht="25.92" customHeight="1">
      <c r="A133" s="12"/>
      <c r="B133" s="243"/>
      <c r="C133" s="244"/>
      <c r="D133" s="245" t="s">
        <v>77</v>
      </c>
      <c r="E133" s="246" t="s">
        <v>1966</v>
      </c>
      <c r="F133" s="246" t="s">
        <v>2375</v>
      </c>
      <c r="G133" s="244"/>
      <c r="H133" s="244"/>
      <c r="I133" s="247"/>
      <c r="J133" s="248">
        <f>BK133</f>
        <v>0</v>
      </c>
      <c r="K133" s="244"/>
      <c r="L133" s="249"/>
      <c r="M133" s="250"/>
      <c r="N133" s="251"/>
      <c r="O133" s="251"/>
      <c r="P133" s="252">
        <f>SUM(P134:P136)</f>
        <v>0</v>
      </c>
      <c r="Q133" s="251"/>
      <c r="R133" s="252">
        <f>SUM(R134:R136)</f>
        <v>0</v>
      </c>
      <c r="S133" s="251"/>
      <c r="T133" s="253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54" t="s">
        <v>86</v>
      </c>
      <c r="AT133" s="255" t="s">
        <v>77</v>
      </c>
      <c r="AU133" s="255" t="s">
        <v>78</v>
      </c>
      <c r="AY133" s="254" t="s">
        <v>168</v>
      </c>
      <c r="BK133" s="256">
        <f>SUM(BK134:BK136)</f>
        <v>0</v>
      </c>
    </row>
    <row r="134" s="2" customFormat="1" ht="21.75" customHeight="1">
      <c r="A134" s="39"/>
      <c r="B134" s="40"/>
      <c r="C134" s="259" t="s">
        <v>86</v>
      </c>
      <c r="D134" s="259" t="s">
        <v>170</v>
      </c>
      <c r="E134" s="260" t="s">
        <v>2376</v>
      </c>
      <c r="F134" s="261" t="s">
        <v>2377</v>
      </c>
      <c r="G134" s="262" t="s">
        <v>500</v>
      </c>
      <c r="H134" s="263">
        <v>80</v>
      </c>
      <c r="I134" s="264"/>
      <c r="J134" s="265">
        <f>ROUND(I134*H134,2)</f>
        <v>0</v>
      </c>
      <c r="K134" s="266"/>
      <c r="L134" s="45"/>
      <c r="M134" s="267" t="s">
        <v>1</v>
      </c>
      <c r="N134" s="268" t="s">
        <v>43</v>
      </c>
      <c r="O134" s="92"/>
      <c r="P134" s="269">
        <f>O134*H134</f>
        <v>0</v>
      </c>
      <c r="Q134" s="269">
        <v>0</v>
      </c>
      <c r="R134" s="269">
        <f>Q134*H134</f>
        <v>0</v>
      </c>
      <c r="S134" s="269">
        <v>0</v>
      </c>
      <c r="T134" s="27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71" t="s">
        <v>174</v>
      </c>
      <c r="AT134" s="271" t="s">
        <v>170</v>
      </c>
      <c r="AU134" s="271" t="s">
        <v>86</v>
      </c>
      <c r="AY134" s="18" t="s">
        <v>168</v>
      </c>
      <c r="BE134" s="272">
        <f>IF(N134="základní",J134,0)</f>
        <v>0</v>
      </c>
      <c r="BF134" s="272">
        <f>IF(N134="snížená",J134,0)</f>
        <v>0</v>
      </c>
      <c r="BG134" s="272">
        <f>IF(N134="zákl. přenesená",J134,0)</f>
        <v>0</v>
      </c>
      <c r="BH134" s="272">
        <f>IF(N134="sníž. přenesená",J134,0)</f>
        <v>0</v>
      </c>
      <c r="BI134" s="272">
        <f>IF(N134="nulová",J134,0)</f>
        <v>0</v>
      </c>
      <c r="BJ134" s="18" t="s">
        <v>86</v>
      </c>
      <c r="BK134" s="272">
        <f>ROUND(I134*H134,2)</f>
        <v>0</v>
      </c>
      <c r="BL134" s="18" t="s">
        <v>174</v>
      </c>
      <c r="BM134" s="271" t="s">
        <v>88</v>
      </c>
    </row>
    <row r="135" s="2" customFormat="1" ht="21.75" customHeight="1">
      <c r="A135" s="39"/>
      <c r="B135" s="40"/>
      <c r="C135" s="259" t="s">
        <v>88</v>
      </c>
      <c r="D135" s="259" t="s">
        <v>170</v>
      </c>
      <c r="E135" s="260" t="s">
        <v>2378</v>
      </c>
      <c r="F135" s="261" t="s">
        <v>2379</v>
      </c>
      <c r="G135" s="262" t="s">
        <v>500</v>
      </c>
      <c r="H135" s="263">
        <v>80</v>
      </c>
      <c r="I135" s="264"/>
      <c r="J135" s="265">
        <f>ROUND(I135*H135,2)</f>
        <v>0</v>
      </c>
      <c r="K135" s="266"/>
      <c r="L135" s="45"/>
      <c r="M135" s="267" t="s">
        <v>1</v>
      </c>
      <c r="N135" s="268" t="s">
        <v>43</v>
      </c>
      <c r="O135" s="92"/>
      <c r="P135" s="269">
        <f>O135*H135</f>
        <v>0</v>
      </c>
      <c r="Q135" s="269">
        <v>0</v>
      </c>
      <c r="R135" s="269">
        <f>Q135*H135</f>
        <v>0</v>
      </c>
      <c r="S135" s="269">
        <v>0</v>
      </c>
      <c r="T135" s="27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71" t="s">
        <v>174</v>
      </c>
      <c r="AT135" s="271" t="s">
        <v>170</v>
      </c>
      <c r="AU135" s="271" t="s">
        <v>86</v>
      </c>
      <c r="AY135" s="18" t="s">
        <v>168</v>
      </c>
      <c r="BE135" s="272">
        <f>IF(N135="základní",J135,0)</f>
        <v>0</v>
      </c>
      <c r="BF135" s="272">
        <f>IF(N135="snížená",J135,0)</f>
        <v>0</v>
      </c>
      <c r="BG135" s="272">
        <f>IF(N135="zákl. přenesená",J135,0)</f>
        <v>0</v>
      </c>
      <c r="BH135" s="272">
        <f>IF(N135="sníž. přenesená",J135,0)</f>
        <v>0</v>
      </c>
      <c r="BI135" s="272">
        <f>IF(N135="nulová",J135,0)</f>
        <v>0</v>
      </c>
      <c r="BJ135" s="18" t="s">
        <v>86</v>
      </c>
      <c r="BK135" s="272">
        <f>ROUND(I135*H135,2)</f>
        <v>0</v>
      </c>
      <c r="BL135" s="18" t="s">
        <v>174</v>
      </c>
      <c r="BM135" s="271" t="s">
        <v>174</v>
      </c>
    </row>
    <row r="136" s="2" customFormat="1" ht="16.5" customHeight="1">
      <c r="A136" s="39"/>
      <c r="B136" s="40"/>
      <c r="C136" s="259" t="s">
        <v>187</v>
      </c>
      <c r="D136" s="259" t="s">
        <v>170</v>
      </c>
      <c r="E136" s="260" t="s">
        <v>2380</v>
      </c>
      <c r="F136" s="261" t="s">
        <v>2381</v>
      </c>
      <c r="G136" s="262" t="s">
        <v>210</v>
      </c>
      <c r="H136" s="263">
        <v>80</v>
      </c>
      <c r="I136" s="264"/>
      <c r="J136" s="265">
        <f>ROUND(I136*H136,2)</f>
        <v>0</v>
      </c>
      <c r="K136" s="266"/>
      <c r="L136" s="45"/>
      <c r="M136" s="267" t="s">
        <v>1</v>
      </c>
      <c r="N136" s="268" t="s">
        <v>43</v>
      </c>
      <c r="O136" s="92"/>
      <c r="P136" s="269">
        <f>O136*H136</f>
        <v>0</v>
      </c>
      <c r="Q136" s="269">
        <v>0</v>
      </c>
      <c r="R136" s="269">
        <f>Q136*H136</f>
        <v>0</v>
      </c>
      <c r="S136" s="269">
        <v>0</v>
      </c>
      <c r="T136" s="27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71" t="s">
        <v>174</v>
      </c>
      <c r="AT136" s="271" t="s">
        <v>170</v>
      </c>
      <c r="AU136" s="271" t="s">
        <v>86</v>
      </c>
      <c r="AY136" s="18" t="s">
        <v>168</v>
      </c>
      <c r="BE136" s="272">
        <f>IF(N136="základní",J136,0)</f>
        <v>0</v>
      </c>
      <c r="BF136" s="272">
        <f>IF(N136="snížená",J136,0)</f>
        <v>0</v>
      </c>
      <c r="BG136" s="272">
        <f>IF(N136="zákl. přenesená",J136,0)</f>
        <v>0</v>
      </c>
      <c r="BH136" s="272">
        <f>IF(N136="sníž. přenesená",J136,0)</f>
        <v>0</v>
      </c>
      <c r="BI136" s="272">
        <f>IF(N136="nulová",J136,0)</f>
        <v>0</v>
      </c>
      <c r="BJ136" s="18" t="s">
        <v>86</v>
      </c>
      <c r="BK136" s="272">
        <f>ROUND(I136*H136,2)</f>
        <v>0</v>
      </c>
      <c r="BL136" s="18" t="s">
        <v>174</v>
      </c>
      <c r="BM136" s="271" t="s">
        <v>202</v>
      </c>
    </row>
    <row r="137" s="12" customFormat="1" ht="25.92" customHeight="1">
      <c r="A137" s="12"/>
      <c r="B137" s="243"/>
      <c r="C137" s="244"/>
      <c r="D137" s="245" t="s">
        <v>77</v>
      </c>
      <c r="E137" s="246" t="s">
        <v>1998</v>
      </c>
      <c r="F137" s="246" t="s">
        <v>2109</v>
      </c>
      <c r="G137" s="244"/>
      <c r="H137" s="244"/>
      <c r="I137" s="247"/>
      <c r="J137" s="248">
        <f>BK137</f>
        <v>0</v>
      </c>
      <c r="K137" s="244"/>
      <c r="L137" s="249"/>
      <c r="M137" s="250"/>
      <c r="N137" s="251"/>
      <c r="O137" s="251"/>
      <c r="P137" s="252">
        <f>SUM(P138:P170)</f>
        <v>0</v>
      </c>
      <c r="Q137" s="251"/>
      <c r="R137" s="252">
        <f>SUM(R138:R170)</f>
        <v>0</v>
      </c>
      <c r="S137" s="251"/>
      <c r="T137" s="253">
        <f>SUM(T138:T170)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54" t="s">
        <v>86</v>
      </c>
      <c r="AT137" s="255" t="s">
        <v>77</v>
      </c>
      <c r="AU137" s="255" t="s">
        <v>78</v>
      </c>
      <c r="AY137" s="254" t="s">
        <v>168</v>
      </c>
      <c r="BK137" s="256">
        <f>SUM(BK138:BK170)</f>
        <v>0</v>
      </c>
    </row>
    <row r="138" s="2" customFormat="1" ht="16.5" customHeight="1">
      <c r="A138" s="39"/>
      <c r="B138" s="40"/>
      <c r="C138" s="317" t="s">
        <v>174</v>
      </c>
      <c r="D138" s="317" t="s">
        <v>256</v>
      </c>
      <c r="E138" s="318" t="s">
        <v>2156</v>
      </c>
      <c r="F138" s="319" t="s">
        <v>2157</v>
      </c>
      <c r="G138" s="320" t="s">
        <v>838</v>
      </c>
      <c r="H138" s="321">
        <v>45</v>
      </c>
      <c r="I138" s="322"/>
      <c r="J138" s="323">
        <f>ROUND(I138*H138,2)</f>
        <v>0</v>
      </c>
      <c r="K138" s="324"/>
      <c r="L138" s="325"/>
      <c r="M138" s="326" t="s">
        <v>1</v>
      </c>
      <c r="N138" s="327" t="s">
        <v>43</v>
      </c>
      <c r="O138" s="92"/>
      <c r="P138" s="269">
        <f>O138*H138</f>
        <v>0</v>
      </c>
      <c r="Q138" s="269">
        <v>0</v>
      </c>
      <c r="R138" s="269">
        <f>Q138*H138</f>
        <v>0</v>
      </c>
      <c r="S138" s="269">
        <v>0</v>
      </c>
      <c r="T138" s="27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71" t="s">
        <v>213</v>
      </c>
      <c r="AT138" s="271" t="s">
        <v>256</v>
      </c>
      <c r="AU138" s="271" t="s">
        <v>86</v>
      </c>
      <c r="AY138" s="18" t="s">
        <v>168</v>
      </c>
      <c r="BE138" s="272">
        <f>IF(N138="základní",J138,0)</f>
        <v>0</v>
      </c>
      <c r="BF138" s="272">
        <f>IF(N138="snížená",J138,0)</f>
        <v>0</v>
      </c>
      <c r="BG138" s="272">
        <f>IF(N138="zákl. přenesená",J138,0)</f>
        <v>0</v>
      </c>
      <c r="BH138" s="272">
        <f>IF(N138="sníž. přenesená",J138,0)</f>
        <v>0</v>
      </c>
      <c r="BI138" s="272">
        <f>IF(N138="nulová",J138,0)</f>
        <v>0</v>
      </c>
      <c r="BJ138" s="18" t="s">
        <v>86</v>
      </c>
      <c r="BK138" s="272">
        <f>ROUND(I138*H138,2)</f>
        <v>0</v>
      </c>
      <c r="BL138" s="18" t="s">
        <v>174</v>
      </c>
      <c r="BM138" s="271" t="s">
        <v>213</v>
      </c>
    </row>
    <row r="139" s="2" customFormat="1" ht="16.5" customHeight="1">
      <c r="A139" s="39"/>
      <c r="B139" s="40"/>
      <c r="C139" s="317" t="s">
        <v>197</v>
      </c>
      <c r="D139" s="317" t="s">
        <v>256</v>
      </c>
      <c r="E139" s="318" t="s">
        <v>2382</v>
      </c>
      <c r="F139" s="319" t="s">
        <v>2383</v>
      </c>
      <c r="G139" s="320" t="s">
        <v>838</v>
      </c>
      <c r="H139" s="321">
        <v>22</v>
      </c>
      <c r="I139" s="322"/>
      <c r="J139" s="323">
        <f>ROUND(I139*H139,2)</f>
        <v>0</v>
      </c>
      <c r="K139" s="324"/>
      <c r="L139" s="325"/>
      <c r="M139" s="326" t="s">
        <v>1</v>
      </c>
      <c r="N139" s="327" t="s">
        <v>43</v>
      </c>
      <c r="O139" s="92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71" t="s">
        <v>213</v>
      </c>
      <c r="AT139" s="271" t="s">
        <v>256</v>
      </c>
      <c r="AU139" s="271" t="s">
        <v>86</v>
      </c>
      <c r="AY139" s="18" t="s">
        <v>168</v>
      </c>
      <c r="BE139" s="272">
        <f>IF(N139="základní",J139,0)</f>
        <v>0</v>
      </c>
      <c r="BF139" s="272">
        <f>IF(N139="snížená",J139,0)</f>
        <v>0</v>
      </c>
      <c r="BG139" s="272">
        <f>IF(N139="zákl. přenesená",J139,0)</f>
        <v>0</v>
      </c>
      <c r="BH139" s="272">
        <f>IF(N139="sníž. přenesená",J139,0)</f>
        <v>0</v>
      </c>
      <c r="BI139" s="272">
        <f>IF(N139="nulová",J139,0)</f>
        <v>0</v>
      </c>
      <c r="BJ139" s="18" t="s">
        <v>86</v>
      </c>
      <c r="BK139" s="272">
        <f>ROUND(I139*H139,2)</f>
        <v>0</v>
      </c>
      <c r="BL139" s="18" t="s">
        <v>174</v>
      </c>
      <c r="BM139" s="271" t="s">
        <v>225</v>
      </c>
    </row>
    <row r="140" s="2" customFormat="1" ht="16.5" customHeight="1">
      <c r="A140" s="39"/>
      <c r="B140" s="40"/>
      <c r="C140" s="317" t="s">
        <v>202</v>
      </c>
      <c r="D140" s="317" t="s">
        <v>256</v>
      </c>
      <c r="E140" s="318" t="s">
        <v>2384</v>
      </c>
      <c r="F140" s="319" t="s">
        <v>2385</v>
      </c>
      <c r="G140" s="320" t="s">
        <v>1074</v>
      </c>
      <c r="H140" s="321">
        <v>52</v>
      </c>
      <c r="I140" s="322"/>
      <c r="J140" s="323">
        <f>ROUND(I140*H140,2)</f>
        <v>0</v>
      </c>
      <c r="K140" s="324"/>
      <c r="L140" s="325"/>
      <c r="M140" s="326" t="s">
        <v>1</v>
      </c>
      <c r="N140" s="327" t="s">
        <v>43</v>
      </c>
      <c r="O140" s="92"/>
      <c r="P140" s="269">
        <f>O140*H140</f>
        <v>0</v>
      </c>
      <c r="Q140" s="269">
        <v>0</v>
      </c>
      <c r="R140" s="269">
        <f>Q140*H140</f>
        <v>0</v>
      </c>
      <c r="S140" s="269">
        <v>0</v>
      </c>
      <c r="T140" s="27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71" t="s">
        <v>213</v>
      </c>
      <c r="AT140" s="271" t="s">
        <v>256</v>
      </c>
      <c r="AU140" s="271" t="s">
        <v>86</v>
      </c>
      <c r="AY140" s="18" t="s">
        <v>168</v>
      </c>
      <c r="BE140" s="272">
        <f>IF(N140="základní",J140,0)</f>
        <v>0</v>
      </c>
      <c r="BF140" s="272">
        <f>IF(N140="snížená",J140,0)</f>
        <v>0</v>
      </c>
      <c r="BG140" s="272">
        <f>IF(N140="zákl. přenesená",J140,0)</f>
        <v>0</v>
      </c>
      <c r="BH140" s="272">
        <f>IF(N140="sníž. přenesená",J140,0)</f>
        <v>0</v>
      </c>
      <c r="BI140" s="272">
        <f>IF(N140="nulová",J140,0)</f>
        <v>0</v>
      </c>
      <c r="BJ140" s="18" t="s">
        <v>86</v>
      </c>
      <c r="BK140" s="272">
        <f>ROUND(I140*H140,2)</f>
        <v>0</v>
      </c>
      <c r="BL140" s="18" t="s">
        <v>174</v>
      </c>
      <c r="BM140" s="271" t="s">
        <v>246</v>
      </c>
    </row>
    <row r="141" s="2" customFormat="1" ht="16.5" customHeight="1">
      <c r="A141" s="39"/>
      <c r="B141" s="40"/>
      <c r="C141" s="317" t="s">
        <v>207</v>
      </c>
      <c r="D141" s="317" t="s">
        <v>256</v>
      </c>
      <c r="E141" s="318" t="s">
        <v>2386</v>
      </c>
      <c r="F141" s="319" t="s">
        <v>2387</v>
      </c>
      <c r="G141" s="320" t="s">
        <v>1074</v>
      </c>
      <c r="H141" s="321">
        <v>63</v>
      </c>
      <c r="I141" s="322"/>
      <c r="J141" s="323">
        <f>ROUND(I141*H141,2)</f>
        <v>0</v>
      </c>
      <c r="K141" s="324"/>
      <c r="L141" s="325"/>
      <c r="M141" s="326" t="s">
        <v>1</v>
      </c>
      <c r="N141" s="327" t="s">
        <v>43</v>
      </c>
      <c r="O141" s="92"/>
      <c r="P141" s="269">
        <f>O141*H141</f>
        <v>0</v>
      </c>
      <c r="Q141" s="269">
        <v>0</v>
      </c>
      <c r="R141" s="269">
        <f>Q141*H141</f>
        <v>0</v>
      </c>
      <c r="S141" s="269">
        <v>0</v>
      </c>
      <c r="T141" s="27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71" t="s">
        <v>213</v>
      </c>
      <c r="AT141" s="271" t="s">
        <v>256</v>
      </c>
      <c r="AU141" s="271" t="s">
        <v>86</v>
      </c>
      <c r="AY141" s="18" t="s">
        <v>168</v>
      </c>
      <c r="BE141" s="272">
        <f>IF(N141="základní",J141,0)</f>
        <v>0</v>
      </c>
      <c r="BF141" s="272">
        <f>IF(N141="snížená",J141,0)</f>
        <v>0</v>
      </c>
      <c r="BG141" s="272">
        <f>IF(N141="zákl. přenesená",J141,0)</f>
        <v>0</v>
      </c>
      <c r="BH141" s="272">
        <f>IF(N141="sníž. přenesená",J141,0)</f>
        <v>0</v>
      </c>
      <c r="BI141" s="272">
        <f>IF(N141="nulová",J141,0)</f>
        <v>0</v>
      </c>
      <c r="BJ141" s="18" t="s">
        <v>86</v>
      </c>
      <c r="BK141" s="272">
        <f>ROUND(I141*H141,2)</f>
        <v>0</v>
      </c>
      <c r="BL141" s="18" t="s">
        <v>174</v>
      </c>
      <c r="BM141" s="271" t="s">
        <v>255</v>
      </c>
    </row>
    <row r="142" s="2" customFormat="1" ht="21.75" customHeight="1">
      <c r="A142" s="39"/>
      <c r="B142" s="40"/>
      <c r="C142" s="317" t="s">
        <v>213</v>
      </c>
      <c r="D142" s="317" t="s">
        <v>256</v>
      </c>
      <c r="E142" s="318" t="s">
        <v>2388</v>
      </c>
      <c r="F142" s="319" t="s">
        <v>2389</v>
      </c>
      <c r="G142" s="320" t="s">
        <v>1074</v>
      </c>
      <c r="H142" s="321">
        <v>35</v>
      </c>
      <c r="I142" s="322"/>
      <c r="J142" s="323">
        <f>ROUND(I142*H142,2)</f>
        <v>0</v>
      </c>
      <c r="K142" s="324"/>
      <c r="L142" s="325"/>
      <c r="M142" s="326" t="s">
        <v>1</v>
      </c>
      <c r="N142" s="327" t="s">
        <v>43</v>
      </c>
      <c r="O142" s="92"/>
      <c r="P142" s="269">
        <f>O142*H142</f>
        <v>0</v>
      </c>
      <c r="Q142" s="269">
        <v>0</v>
      </c>
      <c r="R142" s="269">
        <f>Q142*H142</f>
        <v>0</v>
      </c>
      <c r="S142" s="269">
        <v>0</v>
      </c>
      <c r="T142" s="27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71" t="s">
        <v>213</v>
      </c>
      <c r="AT142" s="271" t="s">
        <v>256</v>
      </c>
      <c r="AU142" s="271" t="s">
        <v>86</v>
      </c>
      <c r="AY142" s="18" t="s">
        <v>168</v>
      </c>
      <c r="BE142" s="272">
        <f>IF(N142="základní",J142,0)</f>
        <v>0</v>
      </c>
      <c r="BF142" s="272">
        <f>IF(N142="snížená",J142,0)</f>
        <v>0</v>
      </c>
      <c r="BG142" s="272">
        <f>IF(N142="zákl. přenesená",J142,0)</f>
        <v>0</v>
      </c>
      <c r="BH142" s="272">
        <f>IF(N142="sníž. přenesená",J142,0)</f>
        <v>0</v>
      </c>
      <c r="BI142" s="272">
        <f>IF(N142="nulová",J142,0)</f>
        <v>0</v>
      </c>
      <c r="BJ142" s="18" t="s">
        <v>86</v>
      </c>
      <c r="BK142" s="272">
        <f>ROUND(I142*H142,2)</f>
        <v>0</v>
      </c>
      <c r="BL142" s="18" t="s">
        <v>174</v>
      </c>
      <c r="BM142" s="271" t="s">
        <v>267</v>
      </c>
    </row>
    <row r="143" s="2" customFormat="1" ht="16.5" customHeight="1">
      <c r="A143" s="39"/>
      <c r="B143" s="40"/>
      <c r="C143" s="317" t="s">
        <v>218</v>
      </c>
      <c r="D143" s="317" t="s">
        <v>256</v>
      </c>
      <c r="E143" s="318" t="s">
        <v>2390</v>
      </c>
      <c r="F143" s="319" t="s">
        <v>2391</v>
      </c>
      <c r="G143" s="320" t="s">
        <v>1074</v>
      </c>
      <c r="H143" s="321">
        <v>3</v>
      </c>
      <c r="I143" s="322"/>
      <c r="J143" s="323">
        <f>ROUND(I143*H143,2)</f>
        <v>0</v>
      </c>
      <c r="K143" s="324"/>
      <c r="L143" s="325"/>
      <c r="M143" s="326" t="s">
        <v>1</v>
      </c>
      <c r="N143" s="327" t="s">
        <v>43</v>
      </c>
      <c r="O143" s="92"/>
      <c r="P143" s="269">
        <f>O143*H143</f>
        <v>0</v>
      </c>
      <c r="Q143" s="269">
        <v>0</v>
      </c>
      <c r="R143" s="269">
        <f>Q143*H143</f>
        <v>0</v>
      </c>
      <c r="S143" s="269">
        <v>0</v>
      </c>
      <c r="T143" s="27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71" t="s">
        <v>213</v>
      </c>
      <c r="AT143" s="271" t="s">
        <v>256</v>
      </c>
      <c r="AU143" s="271" t="s">
        <v>86</v>
      </c>
      <c r="AY143" s="18" t="s">
        <v>168</v>
      </c>
      <c r="BE143" s="272">
        <f>IF(N143="základní",J143,0)</f>
        <v>0</v>
      </c>
      <c r="BF143" s="272">
        <f>IF(N143="snížená",J143,0)</f>
        <v>0</v>
      </c>
      <c r="BG143" s="272">
        <f>IF(N143="zákl. přenesená",J143,0)</f>
        <v>0</v>
      </c>
      <c r="BH143" s="272">
        <f>IF(N143="sníž. přenesená",J143,0)</f>
        <v>0</v>
      </c>
      <c r="BI143" s="272">
        <f>IF(N143="nulová",J143,0)</f>
        <v>0</v>
      </c>
      <c r="BJ143" s="18" t="s">
        <v>86</v>
      </c>
      <c r="BK143" s="272">
        <f>ROUND(I143*H143,2)</f>
        <v>0</v>
      </c>
      <c r="BL143" s="18" t="s">
        <v>174</v>
      </c>
      <c r="BM143" s="271" t="s">
        <v>284</v>
      </c>
    </row>
    <row r="144" s="2" customFormat="1" ht="16.5" customHeight="1">
      <c r="A144" s="39"/>
      <c r="B144" s="40"/>
      <c r="C144" s="317" t="s">
        <v>225</v>
      </c>
      <c r="D144" s="317" t="s">
        <v>256</v>
      </c>
      <c r="E144" s="318" t="s">
        <v>2392</v>
      </c>
      <c r="F144" s="319" t="s">
        <v>2393</v>
      </c>
      <c r="G144" s="320" t="s">
        <v>1074</v>
      </c>
      <c r="H144" s="321">
        <v>40</v>
      </c>
      <c r="I144" s="322"/>
      <c r="J144" s="323">
        <f>ROUND(I144*H144,2)</f>
        <v>0</v>
      </c>
      <c r="K144" s="324"/>
      <c r="L144" s="325"/>
      <c r="M144" s="326" t="s">
        <v>1</v>
      </c>
      <c r="N144" s="327" t="s">
        <v>43</v>
      </c>
      <c r="O144" s="92"/>
      <c r="P144" s="269">
        <f>O144*H144</f>
        <v>0</v>
      </c>
      <c r="Q144" s="269">
        <v>0</v>
      </c>
      <c r="R144" s="269">
        <f>Q144*H144</f>
        <v>0</v>
      </c>
      <c r="S144" s="269">
        <v>0</v>
      </c>
      <c r="T144" s="27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71" t="s">
        <v>213</v>
      </c>
      <c r="AT144" s="271" t="s">
        <v>256</v>
      </c>
      <c r="AU144" s="271" t="s">
        <v>86</v>
      </c>
      <c r="AY144" s="18" t="s">
        <v>168</v>
      </c>
      <c r="BE144" s="272">
        <f>IF(N144="základní",J144,0)</f>
        <v>0</v>
      </c>
      <c r="BF144" s="272">
        <f>IF(N144="snížená",J144,0)</f>
        <v>0</v>
      </c>
      <c r="BG144" s="272">
        <f>IF(N144="zákl. přenesená",J144,0)</f>
        <v>0</v>
      </c>
      <c r="BH144" s="272">
        <f>IF(N144="sníž. přenesená",J144,0)</f>
        <v>0</v>
      </c>
      <c r="BI144" s="272">
        <f>IF(N144="nulová",J144,0)</f>
        <v>0</v>
      </c>
      <c r="BJ144" s="18" t="s">
        <v>86</v>
      </c>
      <c r="BK144" s="272">
        <f>ROUND(I144*H144,2)</f>
        <v>0</v>
      </c>
      <c r="BL144" s="18" t="s">
        <v>174</v>
      </c>
      <c r="BM144" s="271" t="s">
        <v>296</v>
      </c>
    </row>
    <row r="145" s="2" customFormat="1" ht="16.5" customHeight="1">
      <c r="A145" s="39"/>
      <c r="B145" s="40"/>
      <c r="C145" s="317" t="s">
        <v>240</v>
      </c>
      <c r="D145" s="317" t="s">
        <v>256</v>
      </c>
      <c r="E145" s="318" t="s">
        <v>2158</v>
      </c>
      <c r="F145" s="319" t="s">
        <v>2159</v>
      </c>
      <c r="G145" s="320" t="s">
        <v>1074</v>
      </c>
      <c r="H145" s="321">
        <v>5</v>
      </c>
      <c r="I145" s="322"/>
      <c r="J145" s="323">
        <f>ROUND(I145*H145,2)</f>
        <v>0</v>
      </c>
      <c r="K145" s="324"/>
      <c r="L145" s="325"/>
      <c r="M145" s="326" t="s">
        <v>1</v>
      </c>
      <c r="N145" s="327" t="s">
        <v>43</v>
      </c>
      <c r="O145" s="92"/>
      <c r="P145" s="269">
        <f>O145*H145</f>
        <v>0</v>
      </c>
      <c r="Q145" s="269">
        <v>0</v>
      </c>
      <c r="R145" s="269">
        <f>Q145*H145</f>
        <v>0</v>
      </c>
      <c r="S145" s="269">
        <v>0</v>
      </c>
      <c r="T145" s="27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71" t="s">
        <v>213</v>
      </c>
      <c r="AT145" s="271" t="s">
        <v>256</v>
      </c>
      <c r="AU145" s="271" t="s">
        <v>86</v>
      </c>
      <c r="AY145" s="18" t="s">
        <v>168</v>
      </c>
      <c r="BE145" s="272">
        <f>IF(N145="základní",J145,0)</f>
        <v>0</v>
      </c>
      <c r="BF145" s="272">
        <f>IF(N145="snížená",J145,0)</f>
        <v>0</v>
      </c>
      <c r="BG145" s="272">
        <f>IF(N145="zákl. přenesená",J145,0)</f>
        <v>0</v>
      </c>
      <c r="BH145" s="272">
        <f>IF(N145="sníž. přenesená",J145,0)</f>
        <v>0</v>
      </c>
      <c r="BI145" s="272">
        <f>IF(N145="nulová",J145,0)</f>
        <v>0</v>
      </c>
      <c r="BJ145" s="18" t="s">
        <v>86</v>
      </c>
      <c r="BK145" s="272">
        <f>ROUND(I145*H145,2)</f>
        <v>0</v>
      </c>
      <c r="BL145" s="18" t="s">
        <v>174</v>
      </c>
      <c r="BM145" s="271" t="s">
        <v>323</v>
      </c>
    </row>
    <row r="146" s="2" customFormat="1" ht="16.5" customHeight="1">
      <c r="A146" s="39"/>
      <c r="B146" s="40"/>
      <c r="C146" s="317" t="s">
        <v>246</v>
      </c>
      <c r="D146" s="317" t="s">
        <v>256</v>
      </c>
      <c r="E146" s="318" t="s">
        <v>2394</v>
      </c>
      <c r="F146" s="319" t="s">
        <v>2395</v>
      </c>
      <c r="G146" s="320" t="s">
        <v>1074</v>
      </c>
      <c r="H146" s="321">
        <v>6</v>
      </c>
      <c r="I146" s="322"/>
      <c r="J146" s="323">
        <f>ROUND(I146*H146,2)</f>
        <v>0</v>
      </c>
      <c r="K146" s="324"/>
      <c r="L146" s="325"/>
      <c r="M146" s="326" t="s">
        <v>1</v>
      </c>
      <c r="N146" s="327" t="s">
        <v>43</v>
      </c>
      <c r="O146" s="92"/>
      <c r="P146" s="269">
        <f>O146*H146</f>
        <v>0</v>
      </c>
      <c r="Q146" s="269">
        <v>0</v>
      </c>
      <c r="R146" s="269">
        <f>Q146*H146</f>
        <v>0</v>
      </c>
      <c r="S146" s="269">
        <v>0</v>
      </c>
      <c r="T146" s="27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71" t="s">
        <v>213</v>
      </c>
      <c r="AT146" s="271" t="s">
        <v>256</v>
      </c>
      <c r="AU146" s="271" t="s">
        <v>86</v>
      </c>
      <c r="AY146" s="18" t="s">
        <v>168</v>
      </c>
      <c r="BE146" s="272">
        <f>IF(N146="základní",J146,0)</f>
        <v>0</v>
      </c>
      <c r="BF146" s="272">
        <f>IF(N146="snížená",J146,0)</f>
        <v>0</v>
      </c>
      <c r="BG146" s="272">
        <f>IF(N146="zákl. přenesená",J146,0)</f>
        <v>0</v>
      </c>
      <c r="BH146" s="272">
        <f>IF(N146="sníž. přenesená",J146,0)</f>
        <v>0</v>
      </c>
      <c r="BI146" s="272">
        <f>IF(N146="nulová",J146,0)</f>
        <v>0</v>
      </c>
      <c r="BJ146" s="18" t="s">
        <v>86</v>
      </c>
      <c r="BK146" s="272">
        <f>ROUND(I146*H146,2)</f>
        <v>0</v>
      </c>
      <c r="BL146" s="18" t="s">
        <v>174</v>
      </c>
      <c r="BM146" s="271" t="s">
        <v>335</v>
      </c>
    </row>
    <row r="147" s="2" customFormat="1" ht="16.5" customHeight="1">
      <c r="A147" s="39"/>
      <c r="B147" s="40"/>
      <c r="C147" s="317" t="s">
        <v>251</v>
      </c>
      <c r="D147" s="317" t="s">
        <v>256</v>
      </c>
      <c r="E147" s="318" t="s">
        <v>2396</v>
      </c>
      <c r="F147" s="319" t="s">
        <v>2397</v>
      </c>
      <c r="G147" s="320" t="s">
        <v>1074</v>
      </c>
      <c r="H147" s="321">
        <v>6</v>
      </c>
      <c r="I147" s="322"/>
      <c r="J147" s="323">
        <f>ROUND(I147*H147,2)</f>
        <v>0</v>
      </c>
      <c r="K147" s="324"/>
      <c r="L147" s="325"/>
      <c r="M147" s="326" t="s">
        <v>1</v>
      </c>
      <c r="N147" s="327" t="s">
        <v>43</v>
      </c>
      <c r="O147" s="92"/>
      <c r="P147" s="269">
        <f>O147*H147</f>
        <v>0</v>
      </c>
      <c r="Q147" s="269">
        <v>0</v>
      </c>
      <c r="R147" s="269">
        <f>Q147*H147</f>
        <v>0</v>
      </c>
      <c r="S147" s="269">
        <v>0</v>
      </c>
      <c r="T147" s="27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71" t="s">
        <v>213</v>
      </c>
      <c r="AT147" s="271" t="s">
        <v>256</v>
      </c>
      <c r="AU147" s="271" t="s">
        <v>86</v>
      </c>
      <c r="AY147" s="18" t="s">
        <v>168</v>
      </c>
      <c r="BE147" s="272">
        <f>IF(N147="základní",J147,0)</f>
        <v>0</v>
      </c>
      <c r="BF147" s="272">
        <f>IF(N147="snížená",J147,0)</f>
        <v>0</v>
      </c>
      <c r="BG147" s="272">
        <f>IF(N147="zákl. přenesená",J147,0)</f>
        <v>0</v>
      </c>
      <c r="BH147" s="272">
        <f>IF(N147="sníž. přenesená",J147,0)</f>
        <v>0</v>
      </c>
      <c r="BI147" s="272">
        <f>IF(N147="nulová",J147,0)</f>
        <v>0</v>
      </c>
      <c r="BJ147" s="18" t="s">
        <v>86</v>
      </c>
      <c r="BK147" s="272">
        <f>ROUND(I147*H147,2)</f>
        <v>0</v>
      </c>
      <c r="BL147" s="18" t="s">
        <v>174</v>
      </c>
      <c r="BM147" s="271" t="s">
        <v>345</v>
      </c>
    </row>
    <row r="148" s="2" customFormat="1" ht="21.75" customHeight="1">
      <c r="A148" s="39"/>
      <c r="B148" s="40"/>
      <c r="C148" s="317" t="s">
        <v>255</v>
      </c>
      <c r="D148" s="317" t="s">
        <v>256</v>
      </c>
      <c r="E148" s="318" t="s">
        <v>2398</v>
      </c>
      <c r="F148" s="319" t="s">
        <v>2399</v>
      </c>
      <c r="G148" s="320" t="s">
        <v>1074</v>
      </c>
      <c r="H148" s="321">
        <v>12</v>
      </c>
      <c r="I148" s="322"/>
      <c r="J148" s="323">
        <f>ROUND(I148*H148,2)</f>
        <v>0</v>
      </c>
      <c r="K148" s="324"/>
      <c r="L148" s="325"/>
      <c r="M148" s="326" t="s">
        <v>1</v>
      </c>
      <c r="N148" s="327" t="s">
        <v>43</v>
      </c>
      <c r="O148" s="92"/>
      <c r="P148" s="269">
        <f>O148*H148</f>
        <v>0</v>
      </c>
      <c r="Q148" s="269">
        <v>0</v>
      </c>
      <c r="R148" s="269">
        <f>Q148*H148</f>
        <v>0</v>
      </c>
      <c r="S148" s="269">
        <v>0</v>
      </c>
      <c r="T148" s="27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71" t="s">
        <v>213</v>
      </c>
      <c r="AT148" s="271" t="s">
        <v>256</v>
      </c>
      <c r="AU148" s="271" t="s">
        <v>86</v>
      </c>
      <c r="AY148" s="18" t="s">
        <v>168</v>
      </c>
      <c r="BE148" s="272">
        <f>IF(N148="základní",J148,0)</f>
        <v>0</v>
      </c>
      <c r="BF148" s="272">
        <f>IF(N148="snížená",J148,0)</f>
        <v>0</v>
      </c>
      <c r="BG148" s="272">
        <f>IF(N148="zákl. přenesená",J148,0)</f>
        <v>0</v>
      </c>
      <c r="BH148" s="272">
        <f>IF(N148="sníž. přenesená",J148,0)</f>
        <v>0</v>
      </c>
      <c r="BI148" s="272">
        <f>IF(N148="nulová",J148,0)</f>
        <v>0</v>
      </c>
      <c r="BJ148" s="18" t="s">
        <v>86</v>
      </c>
      <c r="BK148" s="272">
        <f>ROUND(I148*H148,2)</f>
        <v>0</v>
      </c>
      <c r="BL148" s="18" t="s">
        <v>174</v>
      </c>
      <c r="BM148" s="271" t="s">
        <v>355</v>
      </c>
    </row>
    <row r="149" s="2" customFormat="1" ht="21.75" customHeight="1">
      <c r="A149" s="39"/>
      <c r="B149" s="40"/>
      <c r="C149" s="317" t="s">
        <v>9</v>
      </c>
      <c r="D149" s="317" t="s">
        <v>256</v>
      </c>
      <c r="E149" s="318" t="s">
        <v>2400</v>
      </c>
      <c r="F149" s="319" t="s">
        <v>2401</v>
      </c>
      <c r="G149" s="320" t="s">
        <v>1074</v>
      </c>
      <c r="H149" s="321">
        <v>14</v>
      </c>
      <c r="I149" s="322"/>
      <c r="J149" s="323">
        <f>ROUND(I149*H149,2)</f>
        <v>0</v>
      </c>
      <c r="K149" s="324"/>
      <c r="L149" s="325"/>
      <c r="M149" s="326" t="s">
        <v>1</v>
      </c>
      <c r="N149" s="327" t="s">
        <v>43</v>
      </c>
      <c r="O149" s="92"/>
      <c r="P149" s="269">
        <f>O149*H149</f>
        <v>0</v>
      </c>
      <c r="Q149" s="269">
        <v>0</v>
      </c>
      <c r="R149" s="269">
        <f>Q149*H149</f>
        <v>0</v>
      </c>
      <c r="S149" s="269">
        <v>0</v>
      </c>
      <c r="T149" s="27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71" t="s">
        <v>213</v>
      </c>
      <c r="AT149" s="271" t="s">
        <v>256</v>
      </c>
      <c r="AU149" s="271" t="s">
        <v>86</v>
      </c>
      <c r="AY149" s="18" t="s">
        <v>168</v>
      </c>
      <c r="BE149" s="272">
        <f>IF(N149="základní",J149,0)</f>
        <v>0</v>
      </c>
      <c r="BF149" s="272">
        <f>IF(N149="snížená",J149,0)</f>
        <v>0</v>
      </c>
      <c r="BG149" s="272">
        <f>IF(N149="zákl. přenesená",J149,0)</f>
        <v>0</v>
      </c>
      <c r="BH149" s="272">
        <f>IF(N149="sníž. přenesená",J149,0)</f>
        <v>0</v>
      </c>
      <c r="BI149" s="272">
        <f>IF(N149="nulová",J149,0)</f>
        <v>0</v>
      </c>
      <c r="BJ149" s="18" t="s">
        <v>86</v>
      </c>
      <c r="BK149" s="272">
        <f>ROUND(I149*H149,2)</f>
        <v>0</v>
      </c>
      <c r="BL149" s="18" t="s">
        <v>174</v>
      </c>
      <c r="BM149" s="271" t="s">
        <v>365</v>
      </c>
    </row>
    <row r="150" s="2" customFormat="1" ht="16.5" customHeight="1">
      <c r="A150" s="39"/>
      <c r="B150" s="40"/>
      <c r="C150" s="317" t="s">
        <v>267</v>
      </c>
      <c r="D150" s="317" t="s">
        <v>256</v>
      </c>
      <c r="E150" s="318" t="s">
        <v>2402</v>
      </c>
      <c r="F150" s="319" t="s">
        <v>2403</v>
      </c>
      <c r="G150" s="320" t="s">
        <v>838</v>
      </c>
      <c r="H150" s="321">
        <v>80</v>
      </c>
      <c r="I150" s="322"/>
      <c r="J150" s="323">
        <f>ROUND(I150*H150,2)</f>
        <v>0</v>
      </c>
      <c r="K150" s="324"/>
      <c r="L150" s="325"/>
      <c r="M150" s="326" t="s">
        <v>1</v>
      </c>
      <c r="N150" s="327" t="s">
        <v>43</v>
      </c>
      <c r="O150" s="92"/>
      <c r="P150" s="269">
        <f>O150*H150</f>
        <v>0</v>
      </c>
      <c r="Q150" s="269">
        <v>0</v>
      </c>
      <c r="R150" s="269">
        <f>Q150*H150</f>
        <v>0</v>
      </c>
      <c r="S150" s="269">
        <v>0</v>
      </c>
      <c r="T150" s="27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71" t="s">
        <v>213</v>
      </c>
      <c r="AT150" s="271" t="s">
        <v>256</v>
      </c>
      <c r="AU150" s="271" t="s">
        <v>86</v>
      </c>
      <c r="AY150" s="18" t="s">
        <v>168</v>
      </c>
      <c r="BE150" s="272">
        <f>IF(N150="základní",J150,0)</f>
        <v>0</v>
      </c>
      <c r="BF150" s="272">
        <f>IF(N150="snížená",J150,0)</f>
        <v>0</v>
      </c>
      <c r="BG150" s="272">
        <f>IF(N150="zákl. přenesená",J150,0)</f>
        <v>0</v>
      </c>
      <c r="BH150" s="272">
        <f>IF(N150="sníž. přenesená",J150,0)</f>
        <v>0</v>
      </c>
      <c r="BI150" s="272">
        <f>IF(N150="nulová",J150,0)</f>
        <v>0</v>
      </c>
      <c r="BJ150" s="18" t="s">
        <v>86</v>
      </c>
      <c r="BK150" s="272">
        <f>ROUND(I150*H150,2)</f>
        <v>0</v>
      </c>
      <c r="BL150" s="18" t="s">
        <v>174</v>
      </c>
      <c r="BM150" s="271" t="s">
        <v>377</v>
      </c>
    </row>
    <row r="151" s="2" customFormat="1" ht="21.75" customHeight="1">
      <c r="A151" s="39"/>
      <c r="B151" s="40"/>
      <c r="C151" s="259" t="s">
        <v>277</v>
      </c>
      <c r="D151" s="259" t="s">
        <v>170</v>
      </c>
      <c r="E151" s="260" t="s">
        <v>2404</v>
      </c>
      <c r="F151" s="261" t="s">
        <v>2405</v>
      </c>
      <c r="G151" s="262" t="s">
        <v>500</v>
      </c>
      <c r="H151" s="263">
        <v>84</v>
      </c>
      <c r="I151" s="264"/>
      <c r="J151" s="265">
        <f>ROUND(I151*H151,2)</f>
        <v>0</v>
      </c>
      <c r="K151" s="266"/>
      <c r="L151" s="45"/>
      <c r="M151" s="267" t="s">
        <v>1</v>
      </c>
      <c r="N151" s="268" t="s">
        <v>43</v>
      </c>
      <c r="O151" s="92"/>
      <c r="P151" s="269">
        <f>O151*H151</f>
        <v>0</v>
      </c>
      <c r="Q151" s="269">
        <v>0</v>
      </c>
      <c r="R151" s="269">
        <f>Q151*H151</f>
        <v>0</v>
      </c>
      <c r="S151" s="269">
        <v>0</v>
      </c>
      <c r="T151" s="27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71" t="s">
        <v>174</v>
      </c>
      <c r="AT151" s="271" t="s">
        <v>170</v>
      </c>
      <c r="AU151" s="271" t="s">
        <v>86</v>
      </c>
      <c r="AY151" s="18" t="s">
        <v>168</v>
      </c>
      <c r="BE151" s="272">
        <f>IF(N151="základní",J151,0)</f>
        <v>0</v>
      </c>
      <c r="BF151" s="272">
        <f>IF(N151="snížená",J151,0)</f>
        <v>0</v>
      </c>
      <c r="BG151" s="272">
        <f>IF(N151="zákl. přenesená",J151,0)</f>
        <v>0</v>
      </c>
      <c r="BH151" s="272">
        <f>IF(N151="sníž. přenesená",J151,0)</f>
        <v>0</v>
      </c>
      <c r="BI151" s="272">
        <f>IF(N151="nulová",J151,0)</f>
        <v>0</v>
      </c>
      <c r="BJ151" s="18" t="s">
        <v>86</v>
      </c>
      <c r="BK151" s="272">
        <f>ROUND(I151*H151,2)</f>
        <v>0</v>
      </c>
      <c r="BL151" s="18" t="s">
        <v>174</v>
      </c>
      <c r="BM151" s="271" t="s">
        <v>386</v>
      </c>
    </row>
    <row r="152" s="2" customFormat="1" ht="21.75" customHeight="1">
      <c r="A152" s="39"/>
      <c r="B152" s="40"/>
      <c r="C152" s="259" t="s">
        <v>284</v>
      </c>
      <c r="D152" s="259" t="s">
        <v>170</v>
      </c>
      <c r="E152" s="260" t="s">
        <v>2406</v>
      </c>
      <c r="F152" s="261" t="s">
        <v>2407</v>
      </c>
      <c r="G152" s="262" t="s">
        <v>500</v>
      </c>
      <c r="H152" s="263">
        <v>230</v>
      </c>
      <c r="I152" s="264"/>
      <c r="J152" s="265">
        <f>ROUND(I152*H152,2)</f>
        <v>0</v>
      </c>
      <c r="K152" s="266"/>
      <c r="L152" s="45"/>
      <c r="M152" s="267" t="s">
        <v>1</v>
      </c>
      <c r="N152" s="268" t="s">
        <v>43</v>
      </c>
      <c r="O152" s="92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71" t="s">
        <v>174</v>
      </c>
      <c r="AT152" s="271" t="s">
        <v>170</v>
      </c>
      <c r="AU152" s="271" t="s">
        <v>86</v>
      </c>
      <c r="AY152" s="18" t="s">
        <v>168</v>
      </c>
      <c r="BE152" s="272">
        <f>IF(N152="základní",J152,0)</f>
        <v>0</v>
      </c>
      <c r="BF152" s="272">
        <f>IF(N152="snížená",J152,0)</f>
        <v>0</v>
      </c>
      <c r="BG152" s="272">
        <f>IF(N152="zákl. přenesená",J152,0)</f>
        <v>0</v>
      </c>
      <c r="BH152" s="272">
        <f>IF(N152="sníž. přenesená",J152,0)</f>
        <v>0</v>
      </c>
      <c r="BI152" s="272">
        <f>IF(N152="nulová",J152,0)</f>
        <v>0</v>
      </c>
      <c r="BJ152" s="18" t="s">
        <v>86</v>
      </c>
      <c r="BK152" s="272">
        <f>ROUND(I152*H152,2)</f>
        <v>0</v>
      </c>
      <c r="BL152" s="18" t="s">
        <v>174</v>
      </c>
      <c r="BM152" s="271" t="s">
        <v>396</v>
      </c>
    </row>
    <row r="153" s="2" customFormat="1" ht="16.5" customHeight="1">
      <c r="A153" s="39"/>
      <c r="B153" s="40"/>
      <c r="C153" s="259" t="s">
        <v>291</v>
      </c>
      <c r="D153" s="259" t="s">
        <v>170</v>
      </c>
      <c r="E153" s="260" t="s">
        <v>2408</v>
      </c>
      <c r="F153" s="261" t="s">
        <v>2409</v>
      </c>
      <c r="G153" s="262" t="s">
        <v>1074</v>
      </c>
      <c r="H153" s="263">
        <v>54</v>
      </c>
      <c r="I153" s="264"/>
      <c r="J153" s="265">
        <f>ROUND(I153*H153,2)</f>
        <v>0</v>
      </c>
      <c r="K153" s="266"/>
      <c r="L153" s="45"/>
      <c r="M153" s="267" t="s">
        <v>1</v>
      </c>
      <c r="N153" s="268" t="s">
        <v>43</v>
      </c>
      <c r="O153" s="92"/>
      <c r="P153" s="269">
        <f>O153*H153</f>
        <v>0</v>
      </c>
      <c r="Q153" s="269">
        <v>0</v>
      </c>
      <c r="R153" s="269">
        <f>Q153*H153</f>
        <v>0</v>
      </c>
      <c r="S153" s="269">
        <v>0</v>
      </c>
      <c r="T153" s="27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71" t="s">
        <v>174</v>
      </c>
      <c r="AT153" s="271" t="s">
        <v>170</v>
      </c>
      <c r="AU153" s="271" t="s">
        <v>86</v>
      </c>
      <c r="AY153" s="18" t="s">
        <v>168</v>
      </c>
      <c r="BE153" s="272">
        <f>IF(N153="základní",J153,0)</f>
        <v>0</v>
      </c>
      <c r="BF153" s="272">
        <f>IF(N153="snížená",J153,0)</f>
        <v>0</v>
      </c>
      <c r="BG153" s="272">
        <f>IF(N153="zákl. přenesená",J153,0)</f>
        <v>0</v>
      </c>
      <c r="BH153" s="272">
        <f>IF(N153="sníž. přenesená",J153,0)</f>
        <v>0</v>
      </c>
      <c r="BI153" s="272">
        <f>IF(N153="nulová",J153,0)</f>
        <v>0</v>
      </c>
      <c r="BJ153" s="18" t="s">
        <v>86</v>
      </c>
      <c r="BK153" s="272">
        <f>ROUND(I153*H153,2)</f>
        <v>0</v>
      </c>
      <c r="BL153" s="18" t="s">
        <v>174</v>
      </c>
      <c r="BM153" s="271" t="s">
        <v>407</v>
      </c>
    </row>
    <row r="154" s="2" customFormat="1" ht="21.75" customHeight="1">
      <c r="A154" s="39"/>
      <c r="B154" s="40"/>
      <c r="C154" s="259" t="s">
        <v>296</v>
      </c>
      <c r="D154" s="259" t="s">
        <v>170</v>
      </c>
      <c r="E154" s="260" t="s">
        <v>2176</v>
      </c>
      <c r="F154" s="261" t="s">
        <v>2177</v>
      </c>
      <c r="G154" s="262" t="s">
        <v>1074</v>
      </c>
      <c r="H154" s="263">
        <v>29</v>
      </c>
      <c r="I154" s="264"/>
      <c r="J154" s="265">
        <f>ROUND(I154*H154,2)</f>
        <v>0</v>
      </c>
      <c r="K154" s="266"/>
      <c r="L154" s="45"/>
      <c r="M154" s="267" t="s">
        <v>1</v>
      </c>
      <c r="N154" s="268" t="s">
        <v>43</v>
      </c>
      <c r="O154" s="92"/>
      <c r="P154" s="269">
        <f>O154*H154</f>
        <v>0</v>
      </c>
      <c r="Q154" s="269">
        <v>0</v>
      </c>
      <c r="R154" s="269">
        <f>Q154*H154</f>
        <v>0</v>
      </c>
      <c r="S154" s="269">
        <v>0</v>
      </c>
      <c r="T154" s="27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71" t="s">
        <v>174</v>
      </c>
      <c r="AT154" s="271" t="s">
        <v>170</v>
      </c>
      <c r="AU154" s="271" t="s">
        <v>86</v>
      </c>
      <c r="AY154" s="18" t="s">
        <v>168</v>
      </c>
      <c r="BE154" s="272">
        <f>IF(N154="základní",J154,0)</f>
        <v>0</v>
      </c>
      <c r="BF154" s="272">
        <f>IF(N154="snížená",J154,0)</f>
        <v>0</v>
      </c>
      <c r="BG154" s="272">
        <f>IF(N154="zákl. přenesená",J154,0)</f>
        <v>0</v>
      </c>
      <c r="BH154" s="272">
        <f>IF(N154="sníž. přenesená",J154,0)</f>
        <v>0</v>
      </c>
      <c r="BI154" s="272">
        <f>IF(N154="nulová",J154,0)</f>
        <v>0</v>
      </c>
      <c r="BJ154" s="18" t="s">
        <v>86</v>
      </c>
      <c r="BK154" s="272">
        <f>ROUND(I154*H154,2)</f>
        <v>0</v>
      </c>
      <c r="BL154" s="18" t="s">
        <v>174</v>
      </c>
      <c r="BM154" s="271" t="s">
        <v>417</v>
      </c>
    </row>
    <row r="155" s="2" customFormat="1" ht="21.75" customHeight="1">
      <c r="A155" s="39"/>
      <c r="B155" s="40"/>
      <c r="C155" s="259" t="s">
        <v>7</v>
      </c>
      <c r="D155" s="259" t="s">
        <v>170</v>
      </c>
      <c r="E155" s="260" t="s">
        <v>2410</v>
      </c>
      <c r="F155" s="261" t="s">
        <v>2411</v>
      </c>
      <c r="G155" s="262" t="s">
        <v>1074</v>
      </c>
      <c r="H155" s="263">
        <v>1</v>
      </c>
      <c r="I155" s="264"/>
      <c r="J155" s="265">
        <f>ROUND(I155*H155,2)</f>
        <v>0</v>
      </c>
      <c r="K155" s="266"/>
      <c r="L155" s="45"/>
      <c r="M155" s="267" t="s">
        <v>1</v>
      </c>
      <c r="N155" s="268" t="s">
        <v>43</v>
      </c>
      <c r="O155" s="92"/>
      <c r="P155" s="269">
        <f>O155*H155</f>
        <v>0</v>
      </c>
      <c r="Q155" s="269">
        <v>0</v>
      </c>
      <c r="R155" s="269">
        <f>Q155*H155</f>
        <v>0</v>
      </c>
      <c r="S155" s="269">
        <v>0</v>
      </c>
      <c r="T155" s="27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71" t="s">
        <v>174</v>
      </c>
      <c r="AT155" s="271" t="s">
        <v>170</v>
      </c>
      <c r="AU155" s="271" t="s">
        <v>86</v>
      </c>
      <c r="AY155" s="18" t="s">
        <v>168</v>
      </c>
      <c r="BE155" s="272">
        <f>IF(N155="základní",J155,0)</f>
        <v>0</v>
      </c>
      <c r="BF155" s="272">
        <f>IF(N155="snížená",J155,0)</f>
        <v>0</v>
      </c>
      <c r="BG155" s="272">
        <f>IF(N155="zákl. přenesená",J155,0)</f>
        <v>0</v>
      </c>
      <c r="BH155" s="272">
        <f>IF(N155="sníž. přenesená",J155,0)</f>
        <v>0</v>
      </c>
      <c r="BI155" s="272">
        <f>IF(N155="nulová",J155,0)</f>
        <v>0</v>
      </c>
      <c r="BJ155" s="18" t="s">
        <v>86</v>
      </c>
      <c r="BK155" s="272">
        <f>ROUND(I155*H155,2)</f>
        <v>0</v>
      </c>
      <c r="BL155" s="18" t="s">
        <v>174</v>
      </c>
      <c r="BM155" s="271" t="s">
        <v>445</v>
      </c>
    </row>
    <row r="156" s="2" customFormat="1" ht="16.5" customHeight="1">
      <c r="A156" s="39"/>
      <c r="B156" s="40"/>
      <c r="C156" s="259" t="s">
        <v>323</v>
      </c>
      <c r="D156" s="259" t="s">
        <v>170</v>
      </c>
      <c r="E156" s="260" t="s">
        <v>2412</v>
      </c>
      <c r="F156" s="261" t="s">
        <v>2413</v>
      </c>
      <c r="G156" s="262" t="s">
        <v>1074</v>
      </c>
      <c r="H156" s="263">
        <v>6</v>
      </c>
      <c r="I156" s="264"/>
      <c r="J156" s="265">
        <f>ROUND(I156*H156,2)</f>
        <v>0</v>
      </c>
      <c r="K156" s="266"/>
      <c r="L156" s="45"/>
      <c r="M156" s="267" t="s">
        <v>1</v>
      </c>
      <c r="N156" s="268" t="s">
        <v>43</v>
      </c>
      <c r="O156" s="92"/>
      <c r="P156" s="269">
        <f>O156*H156</f>
        <v>0</v>
      </c>
      <c r="Q156" s="269">
        <v>0</v>
      </c>
      <c r="R156" s="269">
        <f>Q156*H156</f>
        <v>0</v>
      </c>
      <c r="S156" s="269">
        <v>0</v>
      </c>
      <c r="T156" s="27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71" t="s">
        <v>174</v>
      </c>
      <c r="AT156" s="271" t="s">
        <v>170</v>
      </c>
      <c r="AU156" s="271" t="s">
        <v>86</v>
      </c>
      <c r="AY156" s="18" t="s">
        <v>168</v>
      </c>
      <c r="BE156" s="272">
        <f>IF(N156="základní",J156,0)</f>
        <v>0</v>
      </c>
      <c r="BF156" s="272">
        <f>IF(N156="snížená",J156,0)</f>
        <v>0</v>
      </c>
      <c r="BG156" s="272">
        <f>IF(N156="zákl. přenesená",J156,0)</f>
        <v>0</v>
      </c>
      <c r="BH156" s="272">
        <f>IF(N156="sníž. přenesená",J156,0)</f>
        <v>0</v>
      </c>
      <c r="BI156" s="272">
        <f>IF(N156="nulová",J156,0)</f>
        <v>0</v>
      </c>
      <c r="BJ156" s="18" t="s">
        <v>86</v>
      </c>
      <c r="BK156" s="272">
        <f>ROUND(I156*H156,2)</f>
        <v>0</v>
      </c>
      <c r="BL156" s="18" t="s">
        <v>174</v>
      </c>
      <c r="BM156" s="271" t="s">
        <v>497</v>
      </c>
    </row>
    <row r="157" s="2" customFormat="1" ht="16.5" customHeight="1">
      <c r="A157" s="39"/>
      <c r="B157" s="40"/>
      <c r="C157" s="259" t="s">
        <v>330</v>
      </c>
      <c r="D157" s="259" t="s">
        <v>170</v>
      </c>
      <c r="E157" s="260" t="s">
        <v>2414</v>
      </c>
      <c r="F157" s="261" t="s">
        <v>2415</v>
      </c>
      <c r="G157" s="262" t="s">
        <v>1074</v>
      </c>
      <c r="H157" s="263">
        <v>1</v>
      </c>
      <c r="I157" s="264"/>
      <c r="J157" s="265">
        <f>ROUND(I157*H157,2)</f>
        <v>0</v>
      </c>
      <c r="K157" s="266"/>
      <c r="L157" s="45"/>
      <c r="M157" s="267" t="s">
        <v>1</v>
      </c>
      <c r="N157" s="268" t="s">
        <v>43</v>
      </c>
      <c r="O157" s="92"/>
      <c r="P157" s="269">
        <f>O157*H157</f>
        <v>0</v>
      </c>
      <c r="Q157" s="269">
        <v>0</v>
      </c>
      <c r="R157" s="269">
        <f>Q157*H157</f>
        <v>0</v>
      </c>
      <c r="S157" s="269">
        <v>0</v>
      </c>
      <c r="T157" s="27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71" t="s">
        <v>174</v>
      </c>
      <c r="AT157" s="271" t="s">
        <v>170</v>
      </c>
      <c r="AU157" s="271" t="s">
        <v>86</v>
      </c>
      <c r="AY157" s="18" t="s">
        <v>168</v>
      </c>
      <c r="BE157" s="272">
        <f>IF(N157="základní",J157,0)</f>
        <v>0</v>
      </c>
      <c r="BF157" s="272">
        <f>IF(N157="snížená",J157,0)</f>
        <v>0</v>
      </c>
      <c r="BG157" s="272">
        <f>IF(N157="zákl. přenesená",J157,0)</f>
        <v>0</v>
      </c>
      <c r="BH157" s="272">
        <f>IF(N157="sníž. přenesená",J157,0)</f>
        <v>0</v>
      </c>
      <c r="BI157" s="272">
        <f>IF(N157="nulová",J157,0)</f>
        <v>0</v>
      </c>
      <c r="BJ157" s="18" t="s">
        <v>86</v>
      </c>
      <c r="BK157" s="272">
        <f>ROUND(I157*H157,2)</f>
        <v>0</v>
      </c>
      <c r="BL157" s="18" t="s">
        <v>174</v>
      </c>
      <c r="BM157" s="271" t="s">
        <v>542</v>
      </c>
    </row>
    <row r="158" s="2" customFormat="1" ht="16.5" customHeight="1">
      <c r="A158" s="39"/>
      <c r="B158" s="40"/>
      <c r="C158" s="259" t="s">
        <v>335</v>
      </c>
      <c r="D158" s="259" t="s">
        <v>170</v>
      </c>
      <c r="E158" s="260" t="s">
        <v>2416</v>
      </c>
      <c r="F158" s="261" t="s">
        <v>2417</v>
      </c>
      <c r="G158" s="262" t="s">
        <v>1074</v>
      </c>
      <c r="H158" s="263">
        <v>2</v>
      </c>
      <c r="I158" s="264"/>
      <c r="J158" s="265">
        <f>ROUND(I158*H158,2)</f>
        <v>0</v>
      </c>
      <c r="K158" s="266"/>
      <c r="L158" s="45"/>
      <c r="M158" s="267" t="s">
        <v>1</v>
      </c>
      <c r="N158" s="268" t="s">
        <v>43</v>
      </c>
      <c r="O158" s="92"/>
      <c r="P158" s="269">
        <f>O158*H158</f>
        <v>0</v>
      </c>
      <c r="Q158" s="269">
        <v>0</v>
      </c>
      <c r="R158" s="269">
        <f>Q158*H158</f>
        <v>0</v>
      </c>
      <c r="S158" s="269">
        <v>0</v>
      </c>
      <c r="T158" s="27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71" t="s">
        <v>174</v>
      </c>
      <c r="AT158" s="271" t="s">
        <v>170</v>
      </c>
      <c r="AU158" s="271" t="s">
        <v>86</v>
      </c>
      <c r="AY158" s="18" t="s">
        <v>168</v>
      </c>
      <c r="BE158" s="272">
        <f>IF(N158="základní",J158,0)</f>
        <v>0</v>
      </c>
      <c r="BF158" s="272">
        <f>IF(N158="snížená",J158,0)</f>
        <v>0</v>
      </c>
      <c r="BG158" s="272">
        <f>IF(N158="zákl. přenesená",J158,0)</f>
        <v>0</v>
      </c>
      <c r="BH158" s="272">
        <f>IF(N158="sníž. přenesená",J158,0)</f>
        <v>0</v>
      </c>
      <c r="BI158" s="272">
        <f>IF(N158="nulová",J158,0)</f>
        <v>0</v>
      </c>
      <c r="BJ158" s="18" t="s">
        <v>86</v>
      </c>
      <c r="BK158" s="272">
        <f>ROUND(I158*H158,2)</f>
        <v>0</v>
      </c>
      <c r="BL158" s="18" t="s">
        <v>174</v>
      </c>
      <c r="BM158" s="271" t="s">
        <v>551</v>
      </c>
    </row>
    <row r="159" s="2" customFormat="1" ht="21.75" customHeight="1">
      <c r="A159" s="39"/>
      <c r="B159" s="40"/>
      <c r="C159" s="317" t="s">
        <v>340</v>
      </c>
      <c r="D159" s="317" t="s">
        <v>256</v>
      </c>
      <c r="E159" s="318" t="s">
        <v>2418</v>
      </c>
      <c r="F159" s="319" t="s">
        <v>2419</v>
      </c>
      <c r="G159" s="320" t="s">
        <v>1074</v>
      </c>
      <c r="H159" s="321">
        <v>3</v>
      </c>
      <c r="I159" s="322"/>
      <c r="J159" s="323">
        <f>ROUND(I159*H159,2)</f>
        <v>0</v>
      </c>
      <c r="K159" s="324"/>
      <c r="L159" s="325"/>
      <c r="M159" s="326" t="s">
        <v>1</v>
      </c>
      <c r="N159" s="327" t="s">
        <v>43</v>
      </c>
      <c r="O159" s="92"/>
      <c r="P159" s="269">
        <f>O159*H159</f>
        <v>0</v>
      </c>
      <c r="Q159" s="269">
        <v>0</v>
      </c>
      <c r="R159" s="269">
        <f>Q159*H159</f>
        <v>0</v>
      </c>
      <c r="S159" s="269">
        <v>0</v>
      </c>
      <c r="T159" s="27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71" t="s">
        <v>213</v>
      </c>
      <c r="AT159" s="271" t="s">
        <v>256</v>
      </c>
      <c r="AU159" s="271" t="s">
        <v>86</v>
      </c>
      <c r="AY159" s="18" t="s">
        <v>168</v>
      </c>
      <c r="BE159" s="272">
        <f>IF(N159="základní",J159,0)</f>
        <v>0</v>
      </c>
      <c r="BF159" s="272">
        <f>IF(N159="snížená",J159,0)</f>
        <v>0</v>
      </c>
      <c r="BG159" s="272">
        <f>IF(N159="zákl. přenesená",J159,0)</f>
        <v>0</v>
      </c>
      <c r="BH159" s="272">
        <f>IF(N159="sníž. přenesená",J159,0)</f>
        <v>0</v>
      </c>
      <c r="BI159" s="272">
        <f>IF(N159="nulová",J159,0)</f>
        <v>0</v>
      </c>
      <c r="BJ159" s="18" t="s">
        <v>86</v>
      </c>
      <c r="BK159" s="272">
        <f>ROUND(I159*H159,2)</f>
        <v>0</v>
      </c>
      <c r="BL159" s="18" t="s">
        <v>174</v>
      </c>
      <c r="BM159" s="271" t="s">
        <v>579</v>
      </c>
    </row>
    <row r="160" s="2" customFormat="1" ht="16.5" customHeight="1">
      <c r="A160" s="39"/>
      <c r="B160" s="40"/>
      <c r="C160" s="317" t="s">
        <v>345</v>
      </c>
      <c r="D160" s="317" t="s">
        <v>256</v>
      </c>
      <c r="E160" s="318" t="s">
        <v>2420</v>
      </c>
      <c r="F160" s="319" t="s">
        <v>2421</v>
      </c>
      <c r="G160" s="320" t="s">
        <v>1074</v>
      </c>
      <c r="H160" s="321">
        <v>1</v>
      </c>
      <c r="I160" s="322"/>
      <c r="J160" s="323">
        <f>ROUND(I160*H160,2)</f>
        <v>0</v>
      </c>
      <c r="K160" s="324"/>
      <c r="L160" s="325"/>
      <c r="M160" s="326" t="s">
        <v>1</v>
      </c>
      <c r="N160" s="327" t="s">
        <v>43</v>
      </c>
      <c r="O160" s="92"/>
      <c r="P160" s="269">
        <f>O160*H160</f>
        <v>0</v>
      </c>
      <c r="Q160" s="269">
        <v>0</v>
      </c>
      <c r="R160" s="269">
        <f>Q160*H160</f>
        <v>0</v>
      </c>
      <c r="S160" s="269">
        <v>0</v>
      </c>
      <c r="T160" s="27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71" t="s">
        <v>213</v>
      </c>
      <c r="AT160" s="271" t="s">
        <v>256</v>
      </c>
      <c r="AU160" s="271" t="s">
        <v>86</v>
      </c>
      <c r="AY160" s="18" t="s">
        <v>168</v>
      </c>
      <c r="BE160" s="272">
        <f>IF(N160="základní",J160,0)</f>
        <v>0</v>
      </c>
      <c r="BF160" s="272">
        <f>IF(N160="snížená",J160,0)</f>
        <v>0</v>
      </c>
      <c r="BG160" s="272">
        <f>IF(N160="zákl. přenesená",J160,0)</f>
        <v>0</v>
      </c>
      <c r="BH160" s="272">
        <f>IF(N160="sníž. přenesená",J160,0)</f>
        <v>0</v>
      </c>
      <c r="BI160" s="272">
        <f>IF(N160="nulová",J160,0)</f>
        <v>0</v>
      </c>
      <c r="BJ160" s="18" t="s">
        <v>86</v>
      </c>
      <c r="BK160" s="272">
        <f>ROUND(I160*H160,2)</f>
        <v>0</v>
      </c>
      <c r="BL160" s="18" t="s">
        <v>174</v>
      </c>
      <c r="BM160" s="271" t="s">
        <v>591</v>
      </c>
    </row>
    <row r="161" s="2" customFormat="1" ht="16.5" customHeight="1">
      <c r="A161" s="39"/>
      <c r="B161" s="40"/>
      <c r="C161" s="317" t="s">
        <v>350</v>
      </c>
      <c r="D161" s="317" t="s">
        <v>256</v>
      </c>
      <c r="E161" s="318" t="s">
        <v>2422</v>
      </c>
      <c r="F161" s="319" t="s">
        <v>2423</v>
      </c>
      <c r="G161" s="320" t="s">
        <v>1074</v>
      </c>
      <c r="H161" s="321">
        <v>6</v>
      </c>
      <c r="I161" s="322"/>
      <c r="J161" s="323">
        <f>ROUND(I161*H161,2)</f>
        <v>0</v>
      </c>
      <c r="K161" s="324"/>
      <c r="L161" s="325"/>
      <c r="M161" s="326" t="s">
        <v>1</v>
      </c>
      <c r="N161" s="327" t="s">
        <v>43</v>
      </c>
      <c r="O161" s="92"/>
      <c r="P161" s="269">
        <f>O161*H161</f>
        <v>0</v>
      </c>
      <c r="Q161" s="269">
        <v>0</v>
      </c>
      <c r="R161" s="269">
        <f>Q161*H161</f>
        <v>0</v>
      </c>
      <c r="S161" s="269">
        <v>0</v>
      </c>
      <c r="T161" s="27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71" t="s">
        <v>213</v>
      </c>
      <c r="AT161" s="271" t="s">
        <v>256</v>
      </c>
      <c r="AU161" s="271" t="s">
        <v>86</v>
      </c>
      <c r="AY161" s="18" t="s">
        <v>168</v>
      </c>
      <c r="BE161" s="272">
        <f>IF(N161="základní",J161,0)</f>
        <v>0</v>
      </c>
      <c r="BF161" s="272">
        <f>IF(N161="snížená",J161,0)</f>
        <v>0</v>
      </c>
      <c r="BG161" s="272">
        <f>IF(N161="zákl. přenesená",J161,0)</f>
        <v>0</v>
      </c>
      <c r="BH161" s="272">
        <f>IF(N161="sníž. přenesená",J161,0)</f>
        <v>0</v>
      </c>
      <c r="BI161" s="272">
        <f>IF(N161="nulová",J161,0)</f>
        <v>0</v>
      </c>
      <c r="BJ161" s="18" t="s">
        <v>86</v>
      </c>
      <c r="BK161" s="272">
        <f>ROUND(I161*H161,2)</f>
        <v>0</v>
      </c>
      <c r="BL161" s="18" t="s">
        <v>174</v>
      </c>
      <c r="BM161" s="271" t="s">
        <v>602</v>
      </c>
    </row>
    <row r="162" s="2" customFormat="1" ht="16.5" customHeight="1">
      <c r="A162" s="39"/>
      <c r="B162" s="40"/>
      <c r="C162" s="317" t="s">
        <v>355</v>
      </c>
      <c r="D162" s="317" t="s">
        <v>256</v>
      </c>
      <c r="E162" s="318" t="s">
        <v>2424</v>
      </c>
      <c r="F162" s="319" t="s">
        <v>2425</v>
      </c>
      <c r="G162" s="320" t="s">
        <v>1074</v>
      </c>
      <c r="H162" s="321">
        <v>4</v>
      </c>
      <c r="I162" s="322"/>
      <c r="J162" s="323">
        <f>ROUND(I162*H162,2)</f>
        <v>0</v>
      </c>
      <c r="K162" s="324"/>
      <c r="L162" s="325"/>
      <c r="M162" s="326" t="s">
        <v>1</v>
      </c>
      <c r="N162" s="327" t="s">
        <v>43</v>
      </c>
      <c r="O162" s="92"/>
      <c r="P162" s="269">
        <f>O162*H162</f>
        <v>0</v>
      </c>
      <c r="Q162" s="269">
        <v>0</v>
      </c>
      <c r="R162" s="269">
        <f>Q162*H162</f>
        <v>0</v>
      </c>
      <c r="S162" s="269">
        <v>0</v>
      </c>
      <c r="T162" s="27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71" t="s">
        <v>213</v>
      </c>
      <c r="AT162" s="271" t="s">
        <v>256</v>
      </c>
      <c r="AU162" s="271" t="s">
        <v>86</v>
      </c>
      <c r="AY162" s="18" t="s">
        <v>168</v>
      </c>
      <c r="BE162" s="272">
        <f>IF(N162="základní",J162,0)</f>
        <v>0</v>
      </c>
      <c r="BF162" s="272">
        <f>IF(N162="snížená",J162,0)</f>
        <v>0</v>
      </c>
      <c r="BG162" s="272">
        <f>IF(N162="zákl. přenesená",J162,0)</f>
        <v>0</v>
      </c>
      <c r="BH162" s="272">
        <f>IF(N162="sníž. přenesená",J162,0)</f>
        <v>0</v>
      </c>
      <c r="BI162" s="272">
        <f>IF(N162="nulová",J162,0)</f>
        <v>0</v>
      </c>
      <c r="BJ162" s="18" t="s">
        <v>86</v>
      </c>
      <c r="BK162" s="272">
        <f>ROUND(I162*H162,2)</f>
        <v>0</v>
      </c>
      <c r="BL162" s="18" t="s">
        <v>174</v>
      </c>
      <c r="BM162" s="271" t="s">
        <v>611</v>
      </c>
    </row>
    <row r="163" s="2" customFormat="1" ht="16.5" customHeight="1">
      <c r="A163" s="39"/>
      <c r="B163" s="40"/>
      <c r="C163" s="317" t="s">
        <v>360</v>
      </c>
      <c r="D163" s="317" t="s">
        <v>256</v>
      </c>
      <c r="E163" s="318" t="s">
        <v>2426</v>
      </c>
      <c r="F163" s="319" t="s">
        <v>2427</v>
      </c>
      <c r="G163" s="320" t="s">
        <v>1074</v>
      </c>
      <c r="H163" s="321">
        <v>4</v>
      </c>
      <c r="I163" s="322"/>
      <c r="J163" s="323">
        <f>ROUND(I163*H163,2)</f>
        <v>0</v>
      </c>
      <c r="K163" s="324"/>
      <c r="L163" s="325"/>
      <c r="M163" s="326" t="s">
        <v>1</v>
      </c>
      <c r="N163" s="327" t="s">
        <v>43</v>
      </c>
      <c r="O163" s="92"/>
      <c r="P163" s="269">
        <f>O163*H163</f>
        <v>0</v>
      </c>
      <c r="Q163" s="269">
        <v>0</v>
      </c>
      <c r="R163" s="269">
        <f>Q163*H163</f>
        <v>0</v>
      </c>
      <c r="S163" s="269">
        <v>0</v>
      </c>
      <c r="T163" s="27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71" t="s">
        <v>213</v>
      </c>
      <c r="AT163" s="271" t="s">
        <v>256</v>
      </c>
      <c r="AU163" s="271" t="s">
        <v>86</v>
      </c>
      <c r="AY163" s="18" t="s">
        <v>168</v>
      </c>
      <c r="BE163" s="272">
        <f>IF(N163="základní",J163,0)</f>
        <v>0</v>
      </c>
      <c r="BF163" s="272">
        <f>IF(N163="snížená",J163,0)</f>
        <v>0</v>
      </c>
      <c r="BG163" s="272">
        <f>IF(N163="zákl. přenesená",J163,0)</f>
        <v>0</v>
      </c>
      <c r="BH163" s="272">
        <f>IF(N163="sníž. přenesená",J163,0)</f>
        <v>0</v>
      </c>
      <c r="BI163" s="272">
        <f>IF(N163="nulová",J163,0)</f>
        <v>0</v>
      </c>
      <c r="BJ163" s="18" t="s">
        <v>86</v>
      </c>
      <c r="BK163" s="272">
        <f>ROUND(I163*H163,2)</f>
        <v>0</v>
      </c>
      <c r="BL163" s="18" t="s">
        <v>174</v>
      </c>
      <c r="BM163" s="271" t="s">
        <v>621</v>
      </c>
    </row>
    <row r="164" s="2" customFormat="1" ht="16.5" customHeight="1">
      <c r="A164" s="39"/>
      <c r="B164" s="40"/>
      <c r="C164" s="317" t="s">
        <v>365</v>
      </c>
      <c r="D164" s="317" t="s">
        <v>256</v>
      </c>
      <c r="E164" s="318" t="s">
        <v>2428</v>
      </c>
      <c r="F164" s="319" t="s">
        <v>2429</v>
      </c>
      <c r="G164" s="320" t="s">
        <v>1074</v>
      </c>
      <c r="H164" s="321">
        <v>3</v>
      </c>
      <c r="I164" s="322"/>
      <c r="J164" s="323">
        <f>ROUND(I164*H164,2)</f>
        <v>0</v>
      </c>
      <c r="K164" s="324"/>
      <c r="L164" s="325"/>
      <c r="M164" s="326" t="s">
        <v>1</v>
      </c>
      <c r="N164" s="327" t="s">
        <v>43</v>
      </c>
      <c r="O164" s="92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71" t="s">
        <v>213</v>
      </c>
      <c r="AT164" s="271" t="s">
        <v>256</v>
      </c>
      <c r="AU164" s="271" t="s">
        <v>86</v>
      </c>
      <c r="AY164" s="18" t="s">
        <v>168</v>
      </c>
      <c r="BE164" s="272">
        <f>IF(N164="základní",J164,0)</f>
        <v>0</v>
      </c>
      <c r="BF164" s="272">
        <f>IF(N164="snížená",J164,0)</f>
        <v>0</v>
      </c>
      <c r="BG164" s="272">
        <f>IF(N164="zákl. přenesená",J164,0)</f>
        <v>0</v>
      </c>
      <c r="BH164" s="272">
        <f>IF(N164="sníž. přenesená",J164,0)</f>
        <v>0</v>
      </c>
      <c r="BI164" s="272">
        <f>IF(N164="nulová",J164,0)</f>
        <v>0</v>
      </c>
      <c r="BJ164" s="18" t="s">
        <v>86</v>
      </c>
      <c r="BK164" s="272">
        <f>ROUND(I164*H164,2)</f>
        <v>0</v>
      </c>
      <c r="BL164" s="18" t="s">
        <v>174</v>
      </c>
      <c r="BM164" s="271" t="s">
        <v>634</v>
      </c>
    </row>
    <row r="165" s="2" customFormat="1" ht="16.5" customHeight="1">
      <c r="A165" s="39"/>
      <c r="B165" s="40"/>
      <c r="C165" s="317" t="s">
        <v>372</v>
      </c>
      <c r="D165" s="317" t="s">
        <v>256</v>
      </c>
      <c r="E165" s="318" t="s">
        <v>2430</v>
      </c>
      <c r="F165" s="319" t="s">
        <v>2431</v>
      </c>
      <c r="G165" s="320" t="s">
        <v>1074</v>
      </c>
      <c r="H165" s="321">
        <v>3</v>
      </c>
      <c r="I165" s="322"/>
      <c r="J165" s="323">
        <f>ROUND(I165*H165,2)</f>
        <v>0</v>
      </c>
      <c r="K165" s="324"/>
      <c r="L165" s="325"/>
      <c r="M165" s="326" t="s">
        <v>1</v>
      </c>
      <c r="N165" s="327" t="s">
        <v>43</v>
      </c>
      <c r="O165" s="92"/>
      <c r="P165" s="269">
        <f>O165*H165</f>
        <v>0</v>
      </c>
      <c r="Q165" s="269">
        <v>0</v>
      </c>
      <c r="R165" s="269">
        <f>Q165*H165</f>
        <v>0</v>
      </c>
      <c r="S165" s="269">
        <v>0</v>
      </c>
      <c r="T165" s="27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71" t="s">
        <v>213</v>
      </c>
      <c r="AT165" s="271" t="s">
        <v>256</v>
      </c>
      <c r="AU165" s="271" t="s">
        <v>86</v>
      </c>
      <c r="AY165" s="18" t="s">
        <v>168</v>
      </c>
      <c r="BE165" s="272">
        <f>IF(N165="základní",J165,0)</f>
        <v>0</v>
      </c>
      <c r="BF165" s="272">
        <f>IF(N165="snížená",J165,0)</f>
        <v>0</v>
      </c>
      <c r="BG165" s="272">
        <f>IF(N165="zákl. přenesená",J165,0)</f>
        <v>0</v>
      </c>
      <c r="BH165" s="272">
        <f>IF(N165="sníž. přenesená",J165,0)</f>
        <v>0</v>
      </c>
      <c r="BI165" s="272">
        <f>IF(N165="nulová",J165,0)</f>
        <v>0</v>
      </c>
      <c r="BJ165" s="18" t="s">
        <v>86</v>
      </c>
      <c r="BK165" s="272">
        <f>ROUND(I165*H165,2)</f>
        <v>0</v>
      </c>
      <c r="BL165" s="18" t="s">
        <v>174</v>
      </c>
      <c r="BM165" s="271" t="s">
        <v>645</v>
      </c>
    </row>
    <row r="166" s="2" customFormat="1" ht="16.5" customHeight="1">
      <c r="A166" s="39"/>
      <c r="B166" s="40"/>
      <c r="C166" s="259" t="s">
        <v>377</v>
      </c>
      <c r="D166" s="259" t="s">
        <v>170</v>
      </c>
      <c r="E166" s="260" t="s">
        <v>2432</v>
      </c>
      <c r="F166" s="261" t="s">
        <v>2433</v>
      </c>
      <c r="G166" s="262" t="s">
        <v>1820</v>
      </c>
      <c r="H166" s="263">
        <v>12</v>
      </c>
      <c r="I166" s="264"/>
      <c r="J166" s="265">
        <f>ROUND(I166*H166,2)</f>
        <v>0</v>
      </c>
      <c r="K166" s="266"/>
      <c r="L166" s="45"/>
      <c r="M166" s="267" t="s">
        <v>1</v>
      </c>
      <c r="N166" s="268" t="s">
        <v>43</v>
      </c>
      <c r="O166" s="92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71" t="s">
        <v>174</v>
      </c>
      <c r="AT166" s="271" t="s">
        <v>170</v>
      </c>
      <c r="AU166" s="271" t="s">
        <v>86</v>
      </c>
      <c r="AY166" s="18" t="s">
        <v>168</v>
      </c>
      <c r="BE166" s="272">
        <f>IF(N166="základní",J166,0)</f>
        <v>0</v>
      </c>
      <c r="BF166" s="272">
        <f>IF(N166="snížená",J166,0)</f>
        <v>0</v>
      </c>
      <c r="BG166" s="272">
        <f>IF(N166="zákl. přenesená",J166,0)</f>
        <v>0</v>
      </c>
      <c r="BH166" s="272">
        <f>IF(N166="sníž. přenesená",J166,0)</f>
        <v>0</v>
      </c>
      <c r="BI166" s="272">
        <f>IF(N166="nulová",J166,0)</f>
        <v>0</v>
      </c>
      <c r="BJ166" s="18" t="s">
        <v>86</v>
      </c>
      <c r="BK166" s="272">
        <f>ROUND(I166*H166,2)</f>
        <v>0</v>
      </c>
      <c r="BL166" s="18" t="s">
        <v>174</v>
      </c>
      <c r="BM166" s="271" t="s">
        <v>654</v>
      </c>
    </row>
    <row r="167" s="2" customFormat="1" ht="16.5" customHeight="1">
      <c r="A167" s="39"/>
      <c r="B167" s="40"/>
      <c r="C167" s="317" t="s">
        <v>382</v>
      </c>
      <c r="D167" s="317" t="s">
        <v>256</v>
      </c>
      <c r="E167" s="318" t="s">
        <v>2345</v>
      </c>
      <c r="F167" s="319" t="s">
        <v>2434</v>
      </c>
      <c r="G167" s="320" t="s">
        <v>2435</v>
      </c>
      <c r="H167" s="321">
        <v>1</v>
      </c>
      <c r="I167" s="322"/>
      <c r="J167" s="323">
        <f>ROUND(I167*H167,2)</f>
        <v>0</v>
      </c>
      <c r="K167" s="324"/>
      <c r="L167" s="325"/>
      <c r="M167" s="326" t="s">
        <v>1</v>
      </c>
      <c r="N167" s="327" t="s">
        <v>43</v>
      </c>
      <c r="O167" s="92"/>
      <c r="P167" s="269">
        <f>O167*H167</f>
        <v>0</v>
      </c>
      <c r="Q167" s="269">
        <v>0</v>
      </c>
      <c r="R167" s="269">
        <f>Q167*H167</f>
        <v>0</v>
      </c>
      <c r="S167" s="269">
        <v>0</v>
      </c>
      <c r="T167" s="27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71" t="s">
        <v>213</v>
      </c>
      <c r="AT167" s="271" t="s">
        <v>256</v>
      </c>
      <c r="AU167" s="271" t="s">
        <v>86</v>
      </c>
      <c r="AY167" s="18" t="s">
        <v>168</v>
      </c>
      <c r="BE167" s="272">
        <f>IF(N167="základní",J167,0)</f>
        <v>0</v>
      </c>
      <c r="BF167" s="272">
        <f>IF(N167="snížená",J167,0)</f>
        <v>0</v>
      </c>
      <c r="BG167" s="272">
        <f>IF(N167="zákl. přenesená",J167,0)</f>
        <v>0</v>
      </c>
      <c r="BH167" s="272">
        <f>IF(N167="sníž. přenesená",J167,0)</f>
        <v>0</v>
      </c>
      <c r="BI167" s="272">
        <f>IF(N167="nulová",J167,0)</f>
        <v>0</v>
      </c>
      <c r="BJ167" s="18" t="s">
        <v>86</v>
      </c>
      <c r="BK167" s="272">
        <f>ROUND(I167*H167,2)</f>
        <v>0</v>
      </c>
      <c r="BL167" s="18" t="s">
        <v>174</v>
      </c>
      <c r="BM167" s="271" t="s">
        <v>662</v>
      </c>
    </row>
    <row r="168" s="2" customFormat="1" ht="16.5" customHeight="1">
      <c r="A168" s="39"/>
      <c r="B168" s="40"/>
      <c r="C168" s="259" t="s">
        <v>386</v>
      </c>
      <c r="D168" s="259" t="s">
        <v>170</v>
      </c>
      <c r="E168" s="260" t="s">
        <v>2436</v>
      </c>
      <c r="F168" s="261" t="s">
        <v>2437</v>
      </c>
      <c r="G168" s="262" t="s">
        <v>1820</v>
      </c>
      <c r="H168" s="263">
        <v>8</v>
      </c>
      <c r="I168" s="264"/>
      <c r="J168" s="265">
        <f>ROUND(I168*H168,2)</f>
        <v>0</v>
      </c>
      <c r="K168" s="266"/>
      <c r="L168" s="45"/>
      <c r="M168" s="267" t="s">
        <v>1</v>
      </c>
      <c r="N168" s="268" t="s">
        <v>43</v>
      </c>
      <c r="O168" s="92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71" t="s">
        <v>174</v>
      </c>
      <c r="AT168" s="271" t="s">
        <v>170</v>
      </c>
      <c r="AU168" s="271" t="s">
        <v>86</v>
      </c>
      <c r="AY168" s="18" t="s">
        <v>168</v>
      </c>
      <c r="BE168" s="272">
        <f>IF(N168="základní",J168,0)</f>
        <v>0</v>
      </c>
      <c r="BF168" s="272">
        <f>IF(N168="snížená",J168,0)</f>
        <v>0</v>
      </c>
      <c r="BG168" s="272">
        <f>IF(N168="zákl. přenesená",J168,0)</f>
        <v>0</v>
      </c>
      <c r="BH168" s="272">
        <f>IF(N168="sníž. přenesená",J168,0)</f>
        <v>0</v>
      </c>
      <c r="BI168" s="272">
        <f>IF(N168="nulová",J168,0)</f>
        <v>0</v>
      </c>
      <c r="BJ168" s="18" t="s">
        <v>86</v>
      </c>
      <c r="BK168" s="272">
        <f>ROUND(I168*H168,2)</f>
        <v>0</v>
      </c>
      <c r="BL168" s="18" t="s">
        <v>174</v>
      </c>
      <c r="BM168" s="271" t="s">
        <v>673</v>
      </c>
    </row>
    <row r="169" s="2" customFormat="1" ht="16.5" customHeight="1">
      <c r="A169" s="39"/>
      <c r="B169" s="40"/>
      <c r="C169" s="259" t="s">
        <v>391</v>
      </c>
      <c r="D169" s="259" t="s">
        <v>170</v>
      </c>
      <c r="E169" s="260" t="s">
        <v>2438</v>
      </c>
      <c r="F169" s="261" t="s">
        <v>2367</v>
      </c>
      <c r="G169" s="262" t="s">
        <v>1699</v>
      </c>
      <c r="H169" s="263">
        <v>1</v>
      </c>
      <c r="I169" s="264"/>
      <c r="J169" s="265">
        <f>ROUND(I169*H169,2)</f>
        <v>0</v>
      </c>
      <c r="K169" s="266"/>
      <c r="L169" s="45"/>
      <c r="M169" s="267" t="s">
        <v>1</v>
      </c>
      <c r="N169" s="268" t="s">
        <v>43</v>
      </c>
      <c r="O169" s="92"/>
      <c r="P169" s="269">
        <f>O169*H169</f>
        <v>0</v>
      </c>
      <c r="Q169" s="269">
        <v>0</v>
      </c>
      <c r="R169" s="269">
        <f>Q169*H169</f>
        <v>0</v>
      </c>
      <c r="S169" s="269">
        <v>0</v>
      </c>
      <c r="T169" s="27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71" t="s">
        <v>174</v>
      </c>
      <c r="AT169" s="271" t="s">
        <v>170</v>
      </c>
      <c r="AU169" s="271" t="s">
        <v>86</v>
      </c>
      <c r="AY169" s="18" t="s">
        <v>168</v>
      </c>
      <c r="BE169" s="272">
        <f>IF(N169="základní",J169,0)</f>
        <v>0</v>
      </c>
      <c r="BF169" s="272">
        <f>IF(N169="snížená",J169,0)</f>
        <v>0</v>
      </c>
      <c r="BG169" s="272">
        <f>IF(N169="zákl. přenesená",J169,0)</f>
        <v>0</v>
      </c>
      <c r="BH169" s="272">
        <f>IF(N169="sníž. přenesená",J169,0)</f>
        <v>0</v>
      </c>
      <c r="BI169" s="272">
        <f>IF(N169="nulová",J169,0)</f>
        <v>0</v>
      </c>
      <c r="BJ169" s="18" t="s">
        <v>86</v>
      </c>
      <c r="BK169" s="272">
        <f>ROUND(I169*H169,2)</f>
        <v>0</v>
      </c>
      <c r="BL169" s="18" t="s">
        <v>174</v>
      </c>
      <c r="BM169" s="271" t="s">
        <v>685</v>
      </c>
    </row>
    <row r="170" s="2" customFormat="1" ht="21.75" customHeight="1">
      <c r="A170" s="39"/>
      <c r="B170" s="40"/>
      <c r="C170" s="259" t="s">
        <v>396</v>
      </c>
      <c r="D170" s="259" t="s">
        <v>170</v>
      </c>
      <c r="E170" s="260" t="s">
        <v>2439</v>
      </c>
      <c r="F170" s="261" t="s">
        <v>2440</v>
      </c>
      <c r="G170" s="262" t="s">
        <v>1699</v>
      </c>
      <c r="H170" s="263">
        <v>1</v>
      </c>
      <c r="I170" s="264"/>
      <c r="J170" s="265">
        <f>ROUND(I170*H170,2)</f>
        <v>0</v>
      </c>
      <c r="K170" s="266"/>
      <c r="L170" s="45"/>
      <c r="M170" s="329" t="s">
        <v>1</v>
      </c>
      <c r="N170" s="330" t="s">
        <v>43</v>
      </c>
      <c r="O170" s="331"/>
      <c r="P170" s="332">
        <f>O170*H170</f>
        <v>0</v>
      </c>
      <c r="Q170" s="332">
        <v>0</v>
      </c>
      <c r="R170" s="332">
        <f>Q170*H170</f>
        <v>0</v>
      </c>
      <c r="S170" s="332">
        <v>0</v>
      </c>
      <c r="T170" s="33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71" t="s">
        <v>174</v>
      </c>
      <c r="AT170" s="271" t="s">
        <v>170</v>
      </c>
      <c r="AU170" s="271" t="s">
        <v>86</v>
      </c>
      <c r="AY170" s="18" t="s">
        <v>168</v>
      </c>
      <c r="BE170" s="272">
        <f>IF(N170="základní",J170,0)</f>
        <v>0</v>
      </c>
      <c r="BF170" s="272">
        <f>IF(N170="snížená",J170,0)</f>
        <v>0</v>
      </c>
      <c r="BG170" s="272">
        <f>IF(N170="zákl. přenesená",J170,0)</f>
        <v>0</v>
      </c>
      <c r="BH170" s="272">
        <f>IF(N170="sníž. přenesená",J170,0)</f>
        <v>0</v>
      </c>
      <c r="BI170" s="272">
        <f>IF(N170="nulová",J170,0)</f>
        <v>0</v>
      </c>
      <c r="BJ170" s="18" t="s">
        <v>86</v>
      </c>
      <c r="BK170" s="272">
        <f>ROUND(I170*H170,2)</f>
        <v>0</v>
      </c>
      <c r="BL170" s="18" t="s">
        <v>174</v>
      </c>
      <c r="BM170" s="271" t="s">
        <v>695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195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xVD2sj+e1q8cyKMwCtXOlg+eB4l2ddS+t4nKniyRW7g8mxEtAubA/m1DtcW+lzKIEOUYVigiXGFRvYVxkFrD/A==" hashValue="IeY4zba4NIykCDjJ1xJiWOoLb5lT81qegp0KkuMXlRSxDFjmTxyv4x2hYE+WBrLUU1XXNUIetoPvvw7X+foCUA==" algorithmName="SHA-512" password="CC35"/>
  <autoFilter ref="C131:K17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4:F104"/>
    <mergeCell ref="D105:F105"/>
    <mergeCell ref="D106:F106"/>
    <mergeCell ref="D107:F107"/>
    <mergeCell ref="D108:F108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Rinn</dc:creator>
  <cp:lastModifiedBy>Pavel Rinn</cp:lastModifiedBy>
  <dcterms:created xsi:type="dcterms:W3CDTF">2020-12-05T11:56:13Z</dcterms:created>
  <dcterms:modified xsi:type="dcterms:W3CDTF">2020-12-05T11:56:25Z</dcterms:modified>
</cp:coreProperties>
</file>